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ris.casas\Desktop\PUBLICACIONES PAGINA ICA\"/>
    </mc:Choice>
  </mc:AlternateContent>
  <bookViews>
    <workbookView xWindow="0" yWindow="0" windowWidth="28800" windowHeight="10545" tabRatio="557"/>
  </bookViews>
  <sheets>
    <sheet name="PLAN DE ACCION" sheetId="1" r:id="rId1"/>
    <sheet name="PLAN DE GESTION" sheetId="2" r:id="rId2"/>
  </sheets>
  <definedNames>
    <definedName name="_xlnm._FilterDatabase" localSheetId="0" hidden="1">'PLAN DE ACCION'!$H$7:$R$55</definedName>
    <definedName name="_xlnm.Print_Titles" localSheetId="0">'PLAN DE ACCION'!$7:$8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2" l="1"/>
  <c r="G54" i="2"/>
  <c r="G53" i="2"/>
  <c r="G52" i="2"/>
  <c r="G51" i="2"/>
  <c r="G50" i="2"/>
  <c r="G49" i="2"/>
  <c r="G47" i="2"/>
  <c r="G46" i="2"/>
  <c r="F38" i="2"/>
  <c r="H38" i="2" s="1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S80" i="1" l="1"/>
  <c r="S77" i="1"/>
  <c r="S78" i="1"/>
  <c r="S79" i="1"/>
  <c r="Q80" i="1"/>
  <c r="M80" i="1"/>
  <c r="S71" i="1" l="1"/>
  <c r="S70" i="1" l="1"/>
  <c r="S69" i="1"/>
  <c r="S68" i="1"/>
  <c r="S67" i="1"/>
  <c r="S66" i="1"/>
  <c r="S65" i="1"/>
  <c r="S64" i="1"/>
  <c r="S19" i="1" l="1"/>
  <c r="S31" i="1" l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30" i="1"/>
  <c r="K26" i="1"/>
  <c r="S27" i="1"/>
  <c r="S22" i="1"/>
  <c r="S23" i="1"/>
  <c r="S24" i="1"/>
  <c r="S25" i="1"/>
  <c r="S26" i="1"/>
  <c r="S21" i="1"/>
  <c r="S20" i="1"/>
  <c r="S13" i="1"/>
  <c r="S14" i="1"/>
  <c r="S15" i="1"/>
  <c r="S16" i="1"/>
  <c r="S17" i="1"/>
  <c r="S18" i="1"/>
  <c r="S10" i="1"/>
  <c r="S11" i="1"/>
  <c r="S12" i="1"/>
  <c r="S9" i="1"/>
  <c r="K11" i="1" l="1"/>
  <c r="K9" i="1"/>
  <c r="Q19" i="1" l="1"/>
  <c r="O19" i="1"/>
  <c r="M19" i="1"/>
  <c r="M79" i="1" l="1"/>
  <c r="M78" i="1"/>
  <c r="M77" i="1"/>
  <c r="Q78" i="1"/>
  <c r="Q79" i="1"/>
  <c r="Q77" i="1"/>
  <c r="Q65" i="1"/>
  <c r="Q66" i="1"/>
  <c r="Q67" i="1"/>
  <c r="Q68" i="1"/>
  <c r="Q69" i="1"/>
  <c r="Q70" i="1"/>
  <c r="Q71" i="1"/>
  <c r="Q64" i="1"/>
  <c r="Q27" i="1" l="1"/>
  <c r="Q10" i="1"/>
  <c r="Q11" i="1"/>
  <c r="Q12" i="1"/>
  <c r="Q13" i="1"/>
  <c r="Q14" i="1"/>
  <c r="Q15" i="1"/>
  <c r="Q16" i="1"/>
  <c r="Q17" i="1"/>
  <c r="Q18" i="1"/>
  <c r="Q20" i="1"/>
  <c r="Q21" i="1"/>
  <c r="Q22" i="1"/>
  <c r="Q23" i="1"/>
  <c r="Q24" i="1"/>
  <c r="Q25" i="1"/>
  <c r="Q26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9" i="1"/>
  <c r="O9" i="1"/>
  <c r="M9" i="1"/>
  <c r="O49" i="1" l="1"/>
  <c r="O48" i="1"/>
  <c r="M49" i="1"/>
  <c r="M48" i="1"/>
  <c r="O46" i="1"/>
  <c r="M46" i="1"/>
  <c r="O45" i="1"/>
  <c r="M45" i="1"/>
  <c r="O26" i="1" l="1"/>
  <c r="M26" i="1"/>
  <c r="O25" i="1"/>
  <c r="M25" i="1"/>
  <c r="O40" i="1"/>
  <c r="M40" i="1"/>
  <c r="O80" i="1" l="1"/>
  <c r="O79" i="1"/>
  <c r="O78" i="1"/>
  <c r="O77" i="1"/>
  <c r="O18" i="1" l="1"/>
  <c r="O17" i="1"/>
  <c r="O16" i="1"/>
  <c r="O12" i="1"/>
  <c r="O11" i="1"/>
  <c r="O10" i="1"/>
  <c r="O24" i="1"/>
  <c r="O21" i="1"/>
  <c r="O20" i="1"/>
  <c r="O54" i="1"/>
  <c r="O55" i="1"/>
  <c r="O47" i="1"/>
  <c r="O53" i="1"/>
  <c r="O52" i="1"/>
  <c r="O51" i="1"/>
  <c r="O50" i="1"/>
  <c r="O44" i="1"/>
  <c r="O31" i="1"/>
  <c r="O30" i="1"/>
  <c r="O27" i="1"/>
  <c r="O32" i="1"/>
  <c r="O33" i="1"/>
  <c r="O43" i="1"/>
  <c r="O39" i="1"/>
  <c r="O38" i="1"/>
  <c r="O37" i="1"/>
  <c r="O36" i="1"/>
  <c r="O35" i="1"/>
  <c r="O42" i="1"/>
  <c r="O41" i="1"/>
  <c r="O34" i="1"/>
  <c r="O23" i="1"/>
  <c r="O22" i="1"/>
  <c r="O15" i="1"/>
  <c r="O14" i="1"/>
  <c r="O13" i="1"/>
  <c r="O71" i="1"/>
  <c r="O70" i="1"/>
  <c r="O69" i="1"/>
  <c r="O68" i="1"/>
  <c r="O67" i="1"/>
  <c r="O66" i="1"/>
  <c r="O65" i="1"/>
  <c r="O64" i="1"/>
  <c r="M71" i="1"/>
  <c r="M70" i="1"/>
  <c r="M69" i="1"/>
  <c r="M68" i="1"/>
  <c r="M67" i="1"/>
  <c r="M66" i="1"/>
  <c r="M65" i="1"/>
  <c r="M64" i="1"/>
  <c r="M18" i="1"/>
  <c r="M17" i="1"/>
  <c r="M16" i="1"/>
  <c r="M12" i="1"/>
  <c r="M11" i="1"/>
  <c r="M10" i="1"/>
  <c r="M24" i="1"/>
  <c r="M21" i="1"/>
  <c r="M20" i="1"/>
  <c r="M54" i="1"/>
  <c r="M55" i="1"/>
  <c r="M47" i="1"/>
  <c r="M53" i="1"/>
  <c r="M52" i="1"/>
  <c r="M51" i="1"/>
  <c r="M50" i="1"/>
  <c r="M44" i="1"/>
  <c r="M31" i="1"/>
  <c r="M30" i="1"/>
  <c r="M27" i="1"/>
  <c r="M32" i="1"/>
  <c r="M33" i="1"/>
  <c r="M43" i="1"/>
  <c r="M39" i="1"/>
  <c r="M38" i="1"/>
  <c r="M37" i="1"/>
  <c r="M36" i="1"/>
  <c r="M35" i="1"/>
  <c r="M42" i="1"/>
  <c r="M41" i="1"/>
  <c r="M34" i="1"/>
  <c r="M23" i="1"/>
  <c r="M22" i="1"/>
  <c r="M15" i="1"/>
  <c r="M14" i="1"/>
  <c r="M13" i="1"/>
  <c r="K13" i="1" l="1"/>
</calcChain>
</file>

<file path=xl/sharedStrings.xml><?xml version="1.0" encoding="utf-8"?>
<sst xmlns="http://schemas.openxmlformats.org/spreadsheetml/2006/main" count="382" uniqueCount="257">
  <si>
    <t>Objetivo</t>
  </si>
  <si>
    <t>Estrategias</t>
  </si>
  <si>
    <t>Producto</t>
  </si>
  <si>
    <t>Unidad de Medida</t>
  </si>
  <si>
    <t>Indicador</t>
  </si>
  <si>
    <t>Subproducto</t>
  </si>
  <si>
    <t>Meta 2019</t>
  </si>
  <si>
    <t>Total Meta</t>
  </si>
  <si>
    <t>Responsable</t>
  </si>
  <si>
    <t>Fomentar Prácticas adecuadas en la producción primaria</t>
  </si>
  <si>
    <t>Fortalecer el Sistema de Inocuidad de los Alimentos de Origen Agropecuario</t>
  </si>
  <si>
    <t>Servicio de certificación en Buenas Prácticas Agropecuarias</t>
  </si>
  <si>
    <t>Número de certificados</t>
  </si>
  <si>
    <t xml:space="preserve">Certificado de Buenas Prácticas expedidos </t>
  </si>
  <si>
    <t>Buenas Practicas Pecuarias</t>
  </si>
  <si>
    <t>Buenas Practicas Agricolas</t>
  </si>
  <si>
    <t>Servicio de autorizaciones sanitarias y de inocuidad</t>
  </si>
  <si>
    <t>Número de predios autorizados</t>
  </si>
  <si>
    <t>Predios con autorización sanitaria y de inocuidad expedidas</t>
  </si>
  <si>
    <t>Subgerencia de Protección Animal</t>
  </si>
  <si>
    <t>Fortalecer la  prevención, inspección, vigilancia y control de plagas y enfermedades</t>
  </si>
  <si>
    <t>Mitigar los riesgos asociados a la producción agropecuaria como contribución al logro de productos inocuos y bioseguros.</t>
  </si>
  <si>
    <t xml:space="preserve">Servicio de certificación en normas de Buenas Prácticas de Manufactura - BPM </t>
  </si>
  <si>
    <t>Número de empresas</t>
  </si>
  <si>
    <t>Empresas certificadas en Buenas Prácticas de Manufactura - BPM</t>
  </si>
  <si>
    <t>Mantener  y mejorar el estatus sanitario y fitosanitario.</t>
  </si>
  <si>
    <t>Servicio de control a la movilización de animales</t>
  </si>
  <si>
    <t>Número de guías de movilización</t>
  </si>
  <si>
    <t>Guías de movilización expedidas</t>
  </si>
  <si>
    <t>Servicio de certificaciones sanitarias</t>
  </si>
  <si>
    <t>Certificados de predios o compartimentos expedidos</t>
  </si>
  <si>
    <t>Servicio de Vigilancia Epidemiológica Veterinaria</t>
  </si>
  <si>
    <t>Número de Boletines</t>
  </si>
  <si>
    <t>Boletines epidemiológicos publicados</t>
  </si>
  <si>
    <t>Estudios de prevalencia o ausencia</t>
  </si>
  <si>
    <t>Disminuir y preveer los riesgos asociados al uso de insumos agropecuarios como contribución al logro de los productos inocuos y bioseguros</t>
  </si>
  <si>
    <t>Servicio de Registro de empresas productoras, importadoras y comercializadoras de insumos veterinarios</t>
  </si>
  <si>
    <t>Número de empresas productoras, comercializadoras e importadoras</t>
  </si>
  <si>
    <t>Empresas productoras, comercializadoras e importadoras vigiladas</t>
  </si>
  <si>
    <t>Servicio de Registro, inspección, vigilancia y control, y uso seguro de insumos veterinarios</t>
  </si>
  <si>
    <t xml:space="preserve">Número de licencias </t>
  </si>
  <si>
    <t xml:space="preserve">Licencias expedidas </t>
  </si>
  <si>
    <t>Licencias Modificadas</t>
  </si>
  <si>
    <t>Planes nacionales subsectoriales de vigilancia y control ejecutados en la producción primaria</t>
  </si>
  <si>
    <t>Mantener  y mejorar el estatus sanitario y fitosanitario.</t>
  </si>
  <si>
    <t>Servicio de prevención y control de enfermedades</t>
  </si>
  <si>
    <t>Número de Focos</t>
  </si>
  <si>
    <t>Focos de enfermedades animales controlados</t>
  </si>
  <si>
    <t>Zonas libres de enfermedades animales declaradas</t>
  </si>
  <si>
    <t>Fortalecer los procesos y  productos  para el cumplimiento de la misión y el aumento de la satisfacción de los usuarios.</t>
  </si>
  <si>
    <t xml:space="preserve">Servicio de autorización de organismos de inspección </t>
  </si>
  <si>
    <t>Número de Organismos de Inspección</t>
  </si>
  <si>
    <t>Organismos Autorizados de inspección</t>
  </si>
  <si>
    <t>Servicios de vacunación para especies animales de interés agropecuario</t>
  </si>
  <si>
    <t>Número de animales</t>
  </si>
  <si>
    <t>Animales vacunados</t>
  </si>
  <si>
    <t xml:space="preserve">Servicio de trazabilidad animal implementados </t>
  </si>
  <si>
    <t>Número de subsistemas</t>
  </si>
  <si>
    <t>Subsistemas implementados</t>
  </si>
  <si>
    <t>Fortalecimiento del Sistema de inocuidad de los Alimentos de Origen Agropecuario.</t>
  </si>
  <si>
    <t>Servicio de registro a productores y predios agropecuarios</t>
  </si>
  <si>
    <t>Número de productores</t>
  </si>
  <si>
    <t>Número</t>
  </si>
  <si>
    <t>Predios agropecuarios registrados</t>
  </si>
  <si>
    <t>Predios registrados de vegetales en fresco. Epidemiología</t>
  </si>
  <si>
    <t>Predios ornamentales registrados. Sanidad Vegetal</t>
  </si>
  <si>
    <t>Predios de palma de aceite registrados. Sanidad Vegetal</t>
  </si>
  <si>
    <t>Predios agropecuarios inscritos</t>
  </si>
  <si>
    <t>Servicio de inspección, vigilancia y control en la producción y comercialización y uso de semillas e insumos agrícolas</t>
  </si>
  <si>
    <t>Número de establecimientos</t>
  </si>
  <si>
    <t>Establecimientos Vigilados</t>
  </si>
  <si>
    <t>Subgerencia de Protección Vegetal</t>
  </si>
  <si>
    <t>Servicio de prevención y control de plagas</t>
  </si>
  <si>
    <t>Número de focos</t>
  </si>
  <si>
    <t>Focos de plagas controlados</t>
  </si>
  <si>
    <t>Áreas libres de plagas declaradas</t>
  </si>
  <si>
    <t>Áreas de baja prevalencia de plagas</t>
  </si>
  <si>
    <t>Predios libres de plagas certificados</t>
  </si>
  <si>
    <t>Servicio de vigilancia Epidemiológica Fitosanitaria</t>
  </si>
  <si>
    <t xml:space="preserve">Número de Registros </t>
  </si>
  <si>
    <t>Registro de la identificación de Plagas Presentes</t>
  </si>
  <si>
    <t>Redes de vigilancia fitosanitaria atendidas</t>
  </si>
  <si>
    <t>Servicio de registro para la producción y comercialización de insumos agrícolas</t>
  </si>
  <si>
    <t>Número de registros</t>
  </si>
  <si>
    <t>Registros expedidos para la producción y comercialización</t>
  </si>
  <si>
    <t>Subgerencia de Protección Vegetal (DT de Inocuidad e Insumos Agrícolas)</t>
  </si>
  <si>
    <t>Servicio de autorización del uso para Organismos vivos modificados (OVM)</t>
  </si>
  <si>
    <t>Número de Autorizaciones de uso</t>
  </si>
  <si>
    <t>Autorizaciones de uso otorgadas</t>
  </si>
  <si>
    <t>Subgerencia de Protección Vegetal (DT de semillas)</t>
  </si>
  <si>
    <t>Servicio de Registro de variedades vegetales protegidas</t>
  </si>
  <si>
    <t>Registros otorgados para variedades vegetales protegidas</t>
  </si>
  <si>
    <t>Mantener  y mejorar el estatus sanitario y fitosanitario</t>
  </si>
  <si>
    <t>Servicio de control a la movilización de material vegetal y forestales.</t>
  </si>
  <si>
    <t>Número de licencias de movilización</t>
  </si>
  <si>
    <t>Licencias de movilización expedidas</t>
  </si>
  <si>
    <t>Número de licencias de movilización Sanidad Vegetal</t>
  </si>
  <si>
    <t>Número de licencias de movilización Epidemiología</t>
  </si>
  <si>
    <t>Gestionar, lograr y mantener la admisibilidad sanitaria, contribuyendo al acceso a los mercados de interés.</t>
  </si>
  <si>
    <t>Documentos Normativos</t>
  </si>
  <si>
    <t>Número de Documentos</t>
  </si>
  <si>
    <t>Documentos normativos elaborados</t>
  </si>
  <si>
    <t>Subgerencia de Regulación Sanitaria y Fitosanitaria</t>
  </si>
  <si>
    <t xml:space="preserve">Documentos de lineamientos Técnicos </t>
  </si>
  <si>
    <t>Documentos Técnicos elaborados</t>
  </si>
  <si>
    <t>Fortalecimiento de la gestión de información</t>
  </si>
  <si>
    <t>Servicio de divulgación del riesgo sanitario y fitosanitario</t>
  </si>
  <si>
    <t>Número de planes de comunicación</t>
  </si>
  <si>
    <t>Plan de comunicación de riesgos sanitarios y fitosanitarios implementado</t>
  </si>
  <si>
    <t xml:space="preserve">Oficina Asesora de Comunicaciones </t>
  </si>
  <si>
    <t>Fortalecer la capacidad en la prevención del ingreso y salida de enfermedades y plagas</t>
  </si>
  <si>
    <t>Servicio De Control y Certificación a Las Importaciones De Productos Agropecuarios</t>
  </si>
  <si>
    <t>Número de Cargamentos</t>
  </si>
  <si>
    <t>Cargamentos inspeccionados</t>
  </si>
  <si>
    <t>Cargamentos agrícolas inspeccionados</t>
  </si>
  <si>
    <t>Subgerencia de Protección Fronteriza</t>
  </si>
  <si>
    <t>Cargamentos pecuarios inspeccionados</t>
  </si>
  <si>
    <t>Servicio De Control y Certificación a Las Exportaciones De Productos Agropecuarios</t>
  </si>
  <si>
    <t>Numero de Cargamentos</t>
  </si>
  <si>
    <t>Exportaciones agropecuarias certificadas</t>
  </si>
  <si>
    <t>Cargamentos agrícolas certificados</t>
  </si>
  <si>
    <t>Cargamentos pecuarios certificados</t>
  </si>
  <si>
    <t>Mejorar la capacidad de respuesta y oportunidad del análisis y diagnóstico sanitario y fitosanitario</t>
  </si>
  <si>
    <t>Servicio de análisis y diagnóstico sanitario, fitosanitario e inocuidad</t>
  </si>
  <si>
    <t>Número de análisis y diagnósticos</t>
  </si>
  <si>
    <t>Análisis y diagnósticos realizados</t>
  </si>
  <si>
    <t>Subgerencia de Análisis y Diagnostico</t>
  </si>
  <si>
    <t>Servicio de registro a laboratorios externos</t>
  </si>
  <si>
    <t>Número de laboratorios</t>
  </si>
  <si>
    <t>Laboratorios externos Registrados</t>
  </si>
  <si>
    <t>Servicio de Autorización  a laboratorios externos</t>
  </si>
  <si>
    <t>Laboratorios externos autorizados</t>
  </si>
  <si>
    <t>Predios forestales registrados Epidemiología</t>
  </si>
  <si>
    <t xml:space="preserve">PROYECTO:  MEJORAMIENTO Y FORTALECIMIENTO DE LA CAPACIDAD DE GESTIÓN DEL ICA A NIVEL NACIONAL  </t>
  </si>
  <si>
    <t>Medido a través de</t>
  </si>
  <si>
    <t xml:space="preserve">Aumentar los servicios de tecnologías de información </t>
  </si>
  <si>
    <t>Fortalecer la gestión institucional.</t>
  </si>
  <si>
    <t>Servicios de información actualizados</t>
  </si>
  <si>
    <t>Número de Sistemas de información</t>
  </si>
  <si>
    <t>Sistemas de información actualizados</t>
  </si>
  <si>
    <t>Oficina de Tecnologías de la Información</t>
  </si>
  <si>
    <t>Servicios de información implementados</t>
  </si>
  <si>
    <t>Sistemas de información implementados</t>
  </si>
  <si>
    <t>Servicios Tecnológicos</t>
  </si>
  <si>
    <t>Porcentaje de capacidad</t>
  </si>
  <si>
    <t xml:space="preserve">Índice de capacidad en la prestación de servicios de tecnología  </t>
  </si>
  <si>
    <t xml:space="preserve">Mejorar las condiciones de la infraestructura física de las sedes del ICA. </t>
  </si>
  <si>
    <t>Sedes adecuadas</t>
  </si>
  <si>
    <t>Número de sedes</t>
  </si>
  <si>
    <t>Subgerencia Administrativa y Financiera</t>
  </si>
  <si>
    <t xml:space="preserve">Fortalecer la implementación de los sistemas de gestión. </t>
  </si>
  <si>
    <t>Servicio de Implementación Sistemas de Gestión</t>
  </si>
  <si>
    <t>Número de Sistemas</t>
  </si>
  <si>
    <t>Sistema de gestión implementado</t>
  </si>
  <si>
    <t>Oficina Asesora de Planeación</t>
  </si>
  <si>
    <t>Sistema de Gestión certificado</t>
  </si>
  <si>
    <t>Fortalecer la gestión documental de la entidad</t>
  </si>
  <si>
    <t>Servicio de Gestión Documental</t>
  </si>
  <si>
    <t>Número de sistemas</t>
  </si>
  <si>
    <t>Sistema de gestión documental implementado</t>
  </si>
  <si>
    <t>Aumentar capacidades técnicas y administrativas en el instituto</t>
  </si>
  <si>
    <t>Servicio de Educación Informal para la Gestión Administrativa</t>
  </si>
  <si>
    <t>Número de personas</t>
  </si>
  <si>
    <t>Personas capacitadas</t>
  </si>
  <si>
    <t>INDICADORES PND</t>
  </si>
  <si>
    <t>Fortalecer las capacidades de gestión de riesgos sanitarios, fitosanitarios y de inocuidad de los alimentos, con énfasis en admisibilidad sanitaria y en el aprovechamiento de mercados externos</t>
  </si>
  <si>
    <t>Nuevas admisibilidades sanitarias obtenidas</t>
  </si>
  <si>
    <t>Zonas libres y de baja prevalencia de plagas y enfermedades</t>
  </si>
  <si>
    <t xml:space="preserve">Zonas libres de enfermedades </t>
  </si>
  <si>
    <t xml:space="preserve">Subgerencias Animal </t>
  </si>
  <si>
    <t>Zonas libres y de baja prevalencia agrícolas</t>
  </si>
  <si>
    <t>Subgerencias Vegetal</t>
  </si>
  <si>
    <t>Fortalecer los procesos de seguimiento a la producción agropecuaria</t>
  </si>
  <si>
    <t>Subsistemas de trazabilidad pecuaria y agrícola implementados </t>
  </si>
  <si>
    <t>Subgerencias Animal y Vegetal y MADR</t>
  </si>
  <si>
    <t>Predios pecuarios registrados</t>
  </si>
  <si>
    <t>Productores agrícolas registrados</t>
  </si>
  <si>
    <t>Subgerencia Protección Vegetal</t>
  </si>
  <si>
    <t>PROYECTO: PREVENCIÓN Y CONTROL DE ENFERMEDADES Y PLAGAS EN ANIMALES Y VEGETALES A NIVEL NACIONAL</t>
  </si>
  <si>
    <t xml:space="preserve">PLAN  DE ACCIÓN - INSTITUTO COLOMBIANO AGROPECUARIO ICA </t>
  </si>
  <si>
    <t>Avance Primer Trimestre</t>
  </si>
  <si>
    <t>Avance Segundo Trimestre</t>
  </si>
  <si>
    <t>% Avance Primer Trimestre</t>
  </si>
  <si>
    <t>% Avance Segundo Trimestre</t>
  </si>
  <si>
    <t>% Avance Tercer Trimestre</t>
  </si>
  <si>
    <t>Avance Tercer Trimestre</t>
  </si>
  <si>
    <t>Avance cuarto trimestre</t>
  </si>
  <si>
    <t>% Avance cuarto trimestre</t>
  </si>
  <si>
    <t>Laboratorios de análisis de diagnóstico animal, vegetal e inocuidad adecuados</t>
  </si>
  <si>
    <t>Meta 2019*</t>
  </si>
  <si>
    <t>Presupuesto*</t>
  </si>
  <si>
    <t>* Se realiza el ajuste con base al decreto de liquidación 2019.</t>
  </si>
  <si>
    <t>Seccional</t>
  </si>
  <si>
    <t>Plan de Gestion</t>
  </si>
  <si>
    <t xml:space="preserve">Plan de Acción </t>
  </si>
  <si>
    <t>Promedio de cumplimiento</t>
  </si>
  <si>
    <t>cuatrimestre I</t>
  </si>
  <si>
    <t>cuatrimestre II</t>
  </si>
  <si>
    <t>cuatrimestre III</t>
  </si>
  <si>
    <t xml:space="preserve">Promedio plan de gestión </t>
  </si>
  <si>
    <t>AMAZONAS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</si>
  <si>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</si>
  <si>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</si>
  <si>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</si>
  <si>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</si>
  <si>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</si>
  <si>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</si>
  <si>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</si>
  <si>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</si>
  <si>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</si>
  <si>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</si>
  <si>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</si>
  <si>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</si>
  <si>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</si>
  <si>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GUANIA</t>
  </si>
  <si>
    <t>GUAVIARE</t>
  </si>
  <si>
    <t>LA GUAJIRA</t>
  </si>
  <si>
    <t>HUILA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</si>
  <si>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</si>
  <si>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</si>
  <si>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</si>
  <si>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</si>
  <si>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</si>
  <si>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</si>
  <si>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</si>
  <si>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</si>
  <si>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</si>
  <si>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</si>
  <si>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</si>
  <si>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</si>
  <si>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</si>
  <si>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</si>
  <si>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Dependencia</t>
  </si>
  <si>
    <t>OFICINA ASESORA DE COMUNICACIONES</t>
  </si>
  <si>
    <t>N/A</t>
  </si>
  <si>
    <t>OFICINA ASESORA JURIDICA</t>
  </si>
  <si>
    <t>OFICINA ASESORA DE PLANEACIÓN</t>
  </si>
  <si>
    <t>OFICINA DE CONTROL INTERNO</t>
  </si>
  <si>
    <t>OFICINA DE TECNOLOGIAS DE LA INFORMACIÓN</t>
  </si>
  <si>
    <t>NA</t>
  </si>
  <si>
    <t>SUBGERENCIA ADMINISTRATIVA Y FINANCIERA</t>
  </si>
  <si>
    <t>SUBGERENCIA DE ANALISIS Y DIAGNOSTICO</t>
  </si>
  <si>
    <t>SUBGERENCA DE PROTECCIÓN ANIMAL</t>
  </si>
  <si>
    <t>SUBGERENCIA DE PROTECCIÓN FRONTERIZA</t>
  </si>
  <si>
    <t>SUBGERENCA DE PROTECCIÓN VEGETAL</t>
  </si>
  <si>
    <t>SUBGERENICA DE REGULACIÓN SANITARIA Y FITOSANITARIA</t>
  </si>
  <si>
    <t xml:space="preserve">Convenciones </t>
  </si>
  <si>
    <t>Verde &gt; 95%  - 100%</t>
  </si>
  <si>
    <t>Cumplimiento</t>
  </si>
  <si>
    <t>Amarillo &gt;65% - &lt; 95%</t>
  </si>
  <si>
    <t xml:space="preserve">Bajo cumplimiento </t>
  </si>
  <si>
    <t>Rojo &gt;=0 - &lt;65%</t>
  </si>
  <si>
    <t>Incumplimiento</t>
  </si>
  <si>
    <t>EVALUACIÓN 2019</t>
  </si>
  <si>
    <t>EVALUACIÓN PLAN DE GESTION Y PLAN DE ACCIÓN</t>
  </si>
  <si>
    <t>SECCIONALES 2019</t>
  </si>
  <si>
    <t>EVALUACIÓN PLAN DE GESTION POR DEPENDENCIAS OFICINAS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</si>
</sst>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#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color theme="9" tint="-0.49998474074526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sz val="9"/>
      <color theme="9" tint="-0.499984740745262"/>
      <name val="Arial"/>
      <family val="2"/>
    </font>
    <font>
      <sz val="9"/>
      <color theme="9" tint="-0.499984740745262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9"/>
      <name val="Arial"/>
      <family val="2"/>
    </font>
    <font>
      <sz val="11"/>
      <color rgb="FF006100"/>
      <name val="Calibri"/>
      <family val="2"/>
      <scheme val="minor"/>
    </font>
    <font>
      <sz val="9"/>
      <color rgb="FF006100"/>
      <name val="Arial"/>
      <family val="2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sz val="10"/>
      <color rgb="FF000000"/>
      <name val="Calibri"/>
      <family val="2"/>
      <scheme val="minor"/>
    </font>
    <font>
      <b/>
      <sz val="14"/>
      <color theme="9" tint="-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/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3" fillId="0" borderId="5" applyFill="0">
      <alignment vertical="center"/>
    </xf>
    <xf numFmtId="41" fontId="1" fillId="0" borderId="0" applyFont="0" applyFill="0" applyBorder="0" applyAlignment="0" applyProtection="0"/>
    <xf numFmtId="0" fontId="13" fillId="5" borderId="0" applyNumberFormat="0" applyBorder="0" applyAlignment="0" applyProtection="0"/>
    <xf numFmtId="0" fontId="15" fillId="6" borderId="0" applyNumberFormat="0" applyBorder="0" applyAlignment="0" applyProtection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5" fillId="2" borderId="0" xfId="0" applyFont="1" applyFill="1"/>
    <xf numFmtId="2" fontId="5" fillId="2" borderId="0" xfId="0" applyNumberFormat="1" applyFont="1" applyFill="1"/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2" fontId="5" fillId="2" borderId="0" xfId="0" applyNumberFormat="1" applyFont="1" applyFill="1" applyBorder="1"/>
    <xf numFmtId="0" fontId="5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3" fontId="8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right" vertical="center" wrapText="1" inden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wrapText="1"/>
    </xf>
    <xf numFmtId="0" fontId="10" fillId="2" borderId="2" xfId="0" applyFont="1" applyFill="1" applyBorder="1" applyAlignment="1">
      <alignment vertical="center"/>
    </xf>
    <xf numFmtId="1" fontId="10" fillId="2" borderId="2" xfId="1" applyNumberFormat="1" applyFont="1" applyFill="1" applyBorder="1" applyAlignment="1">
      <alignment horizontal="right" vertical="center" wrapText="1"/>
    </xf>
    <xf numFmtId="42" fontId="10" fillId="2" borderId="2" xfId="1" applyNumberFormat="1" applyFont="1" applyFill="1" applyBorder="1" applyAlignment="1">
      <alignment vertical="center" wrapText="1"/>
    </xf>
    <xf numFmtId="9" fontId="10" fillId="2" borderId="2" xfId="0" applyNumberFormat="1" applyFont="1" applyFill="1" applyBorder="1" applyAlignment="1">
      <alignment vertical="center"/>
    </xf>
    <xf numFmtId="9" fontId="10" fillId="2" borderId="2" xfId="1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9" fontId="10" fillId="2" borderId="2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right" vertical="center"/>
    </xf>
    <xf numFmtId="3" fontId="10" fillId="0" borderId="2" xfId="3" applyNumberFormat="1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vertical="center" wrapText="1"/>
    </xf>
    <xf numFmtId="0" fontId="10" fillId="4" borderId="2" xfId="3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3" applyFont="1" applyFill="1" applyBorder="1" applyAlignment="1">
      <alignment vertical="center" wrapText="1"/>
    </xf>
    <xf numFmtId="3" fontId="10" fillId="0" borderId="3" xfId="3" applyNumberFormat="1" applyFont="1" applyFill="1" applyBorder="1" applyAlignment="1">
      <alignment horizontal="right" vertical="center" wrapText="1"/>
    </xf>
    <xf numFmtId="3" fontId="10" fillId="0" borderId="3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42" fontId="10" fillId="0" borderId="11" xfId="1" applyNumberFormat="1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/>
    </xf>
    <xf numFmtId="1" fontId="10" fillId="0" borderId="11" xfId="1" applyNumberFormat="1" applyFont="1" applyFill="1" applyBorder="1" applyAlignment="1">
      <alignment horizontal="right" vertical="center" wrapText="1"/>
    </xf>
    <xf numFmtId="42" fontId="10" fillId="2" borderId="3" xfId="1" applyNumberFormat="1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/>
    </xf>
    <xf numFmtId="1" fontId="10" fillId="2" borderId="3" xfId="1" applyNumberFormat="1" applyFont="1" applyFill="1" applyBorder="1" applyAlignment="1">
      <alignment horizontal="right" vertical="center" wrapText="1"/>
    </xf>
    <xf numFmtId="14" fontId="9" fillId="3" borderId="11" xfId="0" applyNumberFormat="1" applyFont="1" applyFill="1" applyBorder="1" applyAlignment="1">
      <alignment horizontal="center" vertical="center" wrapText="1"/>
    </xf>
    <xf numFmtId="42" fontId="10" fillId="0" borderId="2" xfId="6" applyNumberFormat="1" applyFont="1" applyFill="1" applyBorder="1" applyAlignment="1">
      <alignment vertical="center" wrapText="1"/>
    </xf>
    <xf numFmtId="9" fontId="14" fillId="0" borderId="3" xfId="2" applyFont="1" applyFill="1" applyBorder="1" applyAlignment="1">
      <alignment vertical="center"/>
    </xf>
    <xf numFmtId="9" fontId="14" fillId="0" borderId="2" xfId="2" applyFont="1" applyFill="1" applyBorder="1" applyAlignment="1">
      <alignment vertical="center"/>
    </xf>
    <xf numFmtId="9" fontId="14" fillId="0" borderId="2" xfId="2" applyFont="1" applyFill="1" applyBorder="1" applyAlignment="1">
      <alignment horizontal="right" vertical="center"/>
    </xf>
    <xf numFmtId="9" fontId="14" fillId="0" borderId="3" xfId="2" applyFont="1" applyBorder="1" applyAlignment="1">
      <alignment vertical="center"/>
    </xf>
    <xf numFmtId="9" fontId="14" fillId="0" borderId="2" xfId="2" applyFont="1" applyBorder="1" applyAlignment="1">
      <alignment vertical="center"/>
    </xf>
    <xf numFmtId="9" fontId="14" fillId="0" borderId="2" xfId="2" applyFont="1" applyBorder="1" applyAlignment="1">
      <alignment horizontal="right" vertical="center"/>
    </xf>
    <xf numFmtId="9" fontId="14" fillId="2" borderId="3" xfId="2" applyFont="1" applyFill="1" applyBorder="1" applyAlignment="1">
      <alignment vertical="center"/>
    </xf>
    <xf numFmtId="9" fontId="14" fillId="2" borderId="2" xfId="2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9" fontId="14" fillId="2" borderId="3" xfId="2" applyFont="1" applyFill="1" applyBorder="1" applyAlignment="1">
      <alignment horizontal="right" vertical="center"/>
    </xf>
    <xf numFmtId="3" fontId="16" fillId="0" borderId="2" xfId="7" applyNumberFormat="1" applyFont="1" applyFill="1" applyBorder="1" applyAlignment="1">
      <alignment vertical="center" wrapText="1"/>
    </xf>
    <xf numFmtId="3" fontId="16" fillId="0" borderId="2" xfId="7" applyNumberFormat="1" applyFont="1" applyFill="1" applyBorder="1" applyAlignment="1">
      <alignment vertical="center"/>
    </xf>
    <xf numFmtId="9" fontId="14" fillId="2" borderId="2" xfId="2" applyFont="1" applyFill="1" applyBorder="1" applyAlignment="1">
      <alignment horizontal="right" vertical="center"/>
    </xf>
    <xf numFmtId="9" fontId="14" fillId="0" borderId="11" xfId="2" applyFont="1" applyFill="1" applyBorder="1" applyAlignment="1">
      <alignment horizontal="right" vertical="center"/>
    </xf>
    <xf numFmtId="164" fontId="14" fillId="0" borderId="11" xfId="2" applyNumberFormat="1" applyFont="1" applyFill="1" applyBorder="1" applyAlignment="1">
      <alignment horizontal="right" vertical="center"/>
    </xf>
    <xf numFmtId="9" fontId="14" fillId="2" borderId="7" xfId="2" applyFont="1" applyFill="1" applyBorder="1" applyAlignment="1">
      <alignment horizontal="right" vertical="center" wrapText="1"/>
    </xf>
    <xf numFmtId="9" fontId="14" fillId="2" borderId="9" xfId="2" applyFont="1" applyFill="1" applyBorder="1" applyAlignment="1">
      <alignment horizontal="right" vertical="center" wrapText="1"/>
    </xf>
    <xf numFmtId="9" fontId="14" fillId="2" borderId="12" xfId="2" applyFont="1" applyFill="1" applyBorder="1" applyAlignment="1">
      <alignment horizontal="right" vertical="center" wrapText="1"/>
    </xf>
    <xf numFmtId="9" fontId="14" fillId="0" borderId="11" xfId="2" applyFont="1" applyBorder="1" applyAlignment="1">
      <alignment horizontal="right" vertical="center"/>
    </xf>
    <xf numFmtId="9" fontId="14" fillId="0" borderId="3" xfId="2" applyFont="1" applyBorder="1" applyAlignment="1">
      <alignment horizontal="right" vertical="center"/>
    </xf>
    <xf numFmtId="9" fontId="14" fillId="2" borderId="2" xfId="2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vertical="center" wrapText="1"/>
    </xf>
    <xf numFmtId="9" fontId="14" fillId="2" borderId="11" xfId="2" applyFont="1" applyFill="1" applyBorder="1" applyAlignment="1">
      <alignment horizontal="right" vertical="center" wrapText="1"/>
    </xf>
    <xf numFmtId="9" fontId="14" fillId="2" borderId="7" xfId="2" applyFont="1" applyFill="1" applyBorder="1" applyAlignment="1">
      <alignment vertical="center"/>
    </xf>
    <xf numFmtId="9" fontId="14" fillId="2" borderId="9" xfId="2" applyNumberFormat="1" applyFont="1" applyFill="1" applyBorder="1" applyAlignment="1">
      <alignment vertical="center"/>
    </xf>
    <xf numFmtId="9" fontId="14" fillId="2" borderId="9" xfId="2" applyFont="1" applyFill="1" applyBorder="1" applyAlignment="1">
      <alignment vertical="center"/>
    </xf>
    <xf numFmtId="0" fontId="10" fillId="4" borderId="11" xfId="0" applyFont="1" applyFill="1" applyBorder="1" applyAlignment="1">
      <alignment horizontal="left" vertical="center" wrapText="1"/>
    </xf>
    <xf numFmtId="42" fontId="10" fillId="0" borderId="11" xfId="6" applyNumberFormat="1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3" fontId="16" fillId="0" borderId="11" xfId="7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 wrapText="1"/>
    </xf>
    <xf numFmtId="9" fontId="14" fillId="0" borderId="11" xfId="2" applyFont="1" applyFill="1" applyBorder="1" applyAlignment="1">
      <alignment vertical="center"/>
    </xf>
    <xf numFmtId="9" fontId="14" fillId="0" borderId="11" xfId="2" applyFont="1" applyBorder="1" applyAlignment="1">
      <alignment vertical="center"/>
    </xf>
    <xf numFmtId="9" fontId="14" fillId="2" borderId="11" xfId="2" applyFont="1" applyFill="1" applyBorder="1" applyAlignment="1">
      <alignment vertical="center"/>
    </xf>
    <xf numFmtId="9" fontId="14" fillId="2" borderId="12" xfId="2" applyFont="1" applyFill="1" applyBorder="1" applyAlignment="1">
      <alignment vertical="center"/>
    </xf>
    <xf numFmtId="9" fontId="14" fillId="2" borderId="3" xfId="2" applyFont="1" applyFill="1" applyBorder="1" applyAlignment="1">
      <alignment horizontal="right" vertical="center" wrapText="1"/>
    </xf>
    <xf numFmtId="0" fontId="0" fillId="7" borderId="23" xfId="0" applyFill="1" applyBorder="1" applyAlignment="1">
      <alignment horizontal="center" wrapText="1"/>
    </xf>
    <xf numFmtId="0" fontId="18" fillId="8" borderId="24" xfId="0" applyFont="1" applyFill="1" applyBorder="1" applyAlignment="1">
      <alignment wrapText="1"/>
    </xf>
    <xf numFmtId="165" fontId="19" fillId="8" borderId="25" xfId="0" applyNumberFormat="1" applyFont="1" applyFill="1" applyBorder="1" applyAlignment="1">
      <alignment horizontal="center" vertical="center" wrapText="1"/>
    </xf>
    <xf numFmtId="165" fontId="0" fillId="0" borderId="25" xfId="0" applyNumberFormat="1" applyBorder="1"/>
    <xf numFmtId="9" fontId="0" fillId="0" borderId="25" xfId="2" applyFont="1" applyBorder="1"/>
    <xf numFmtId="164" fontId="0" fillId="0" borderId="26" xfId="2" applyNumberFormat="1" applyFont="1" applyBorder="1"/>
    <xf numFmtId="0" fontId="18" fillId="8" borderId="27" xfId="0" applyFont="1" applyFill="1" applyBorder="1" applyAlignment="1">
      <alignment wrapText="1"/>
    </xf>
    <xf numFmtId="165" fontId="19" fillId="8" borderId="28" xfId="0" applyNumberFormat="1" applyFont="1" applyFill="1" applyBorder="1" applyAlignment="1">
      <alignment horizontal="center" vertical="center" wrapText="1"/>
    </xf>
    <xf numFmtId="165" fontId="0" fillId="0" borderId="28" xfId="0" applyNumberFormat="1" applyBorder="1"/>
    <xf numFmtId="9" fontId="0" fillId="0" borderId="28" xfId="2" applyFont="1" applyBorder="1"/>
    <xf numFmtId="164" fontId="0" fillId="0" borderId="29" xfId="2" applyNumberFormat="1" applyFont="1" applyBorder="1"/>
    <xf numFmtId="0" fontId="18" fillId="8" borderId="30" xfId="0" applyFont="1" applyFill="1" applyBorder="1" applyAlignment="1">
      <alignment wrapText="1"/>
    </xf>
    <xf numFmtId="165" fontId="19" fillId="8" borderId="31" xfId="0" applyNumberFormat="1" applyFont="1" applyFill="1" applyBorder="1" applyAlignment="1">
      <alignment horizontal="center" vertical="center" wrapText="1"/>
    </xf>
    <xf numFmtId="165" fontId="0" fillId="0" borderId="31" xfId="0" applyNumberFormat="1" applyBorder="1"/>
    <xf numFmtId="9" fontId="0" fillId="0" borderId="31" xfId="2" applyFont="1" applyBorder="1"/>
    <xf numFmtId="164" fontId="0" fillId="0" borderId="32" xfId="2" applyNumberFormat="1" applyFont="1" applyBorder="1"/>
    <xf numFmtId="0" fontId="0" fillId="8" borderId="0" xfId="0" applyFill="1" applyBorder="1" applyAlignment="1">
      <alignment wrapText="1"/>
    </xf>
    <xf numFmtId="165" fontId="20" fillId="8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/>
    <xf numFmtId="9" fontId="0" fillId="0" borderId="0" xfId="2" applyFont="1" applyBorder="1"/>
    <xf numFmtId="165" fontId="0" fillId="0" borderId="28" xfId="0" applyNumberFormat="1" applyBorder="1" applyAlignment="1">
      <alignment horizontal="right" vertical="center"/>
    </xf>
    <xf numFmtId="165" fontId="19" fillId="8" borderId="28" xfId="0" applyNumberFormat="1" applyFont="1" applyFill="1" applyBorder="1" applyAlignment="1">
      <alignment horizontal="right" vertical="center" wrapText="1"/>
    </xf>
    <xf numFmtId="165" fontId="19" fillId="0" borderId="28" xfId="0" applyNumberFormat="1" applyFont="1" applyFill="1" applyBorder="1" applyAlignment="1">
      <alignment horizontal="right" vertical="center" wrapText="1"/>
    </xf>
    <xf numFmtId="165" fontId="0" fillId="0" borderId="28" xfId="0" applyNumberFormat="1" applyFill="1" applyBorder="1" applyAlignment="1">
      <alignment horizontal="right" vertical="center"/>
    </xf>
    <xf numFmtId="0" fontId="0" fillId="0" borderId="0" xfId="0" applyAlignment="1">
      <alignment wrapText="1"/>
    </xf>
    <xf numFmtId="43" fontId="0" fillId="7" borderId="20" xfId="8" applyFont="1" applyFill="1" applyBorder="1" applyAlignment="1">
      <alignment horizontal="center"/>
    </xf>
    <xf numFmtId="43" fontId="0" fillId="7" borderId="21" xfId="8" applyFont="1" applyFill="1" applyBorder="1" applyAlignment="1">
      <alignment horizontal="center"/>
    </xf>
    <xf numFmtId="43" fontId="0" fillId="7" borderId="22" xfId="8" applyFont="1" applyFill="1" applyBorder="1" applyAlignment="1">
      <alignment horizontal="center"/>
    </xf>
    <xf numFmtId="0" fontId="17" fillId="9" borderId="33" xfId="0" applyFont="1" applyFill="1" applyBorder="1"/>
    <xf numFmtId="0" fontId="0" fillId="0" borderId="0" xfId="0" applyBorder="1"/>
    <xf numFmtId="0" fontId="0" fillId="0" borderId="34" xfId="0" applyBorder="1"/>
    <xf numFmtId="0" fontId="0" fillId="10" borderId="33" xfId="0" applyFill="1" applyBorder="1"/>
    <xf numFmtId="0" fontId="17" fillId="11" borderId="35" xfId="0" applyFont="1" applyFill="1" applyBorder="1"/>
    <xf numFmtId="0" fontId="0" fillId="0" borderId="36" xfId="0" applyBorder="1"/>
    <xf numFmtId="0" fontId="0" fillId="0" borderId="37" xfId="0" applyBorder="1"/>
    <xf numFmtId="0" fontId="0" fillId="0" borderId="0" xfId="0" applyAlignment="1">
      <alignment horizontal="center"/>
    </xf>
    <xf numFmtId="165" fontId="0" fillId="0" borderId="39" xfId="0" applyNumberFormat="1" applyFill="1" applyBorder="1" applyAlignment="1">
      <alignment horizontal="right" vertical="center"/>
    </xf>
    <xf numFmtId="165" fontId="19" fillId="0" borderId="39" xfId="0" applyNumberFormat="1" applyFont="1" applyFill="1" applyBorder="1" applyAlignment="1">
      <alignment horizontal="right" vertical="center" wrapText="1"/>
    </xf>
    <xf numFmtId="165" fontId="0" fillId="0" borderId="40" xfId="0" applyNumberFormat="1" applyFill="1" applyBorder="1" applyAlignment="1">
      <alignment horizontal="right" vertical="center"/>
    </xf>
    <xf numFmtId="165" fontId="0" fillId="0" borderId="29" xfId="0" applyNumberFormat="1" applyFill="1" applyBorder="1" applyAlignment="1">
      <alignment horizontal="right" vertical="center"/>
    </xf>
    <xf numFmtId="165" fontId="0" fillId="0" borderId="29" xfId="0" applyNumberFormat="1" applyBorder="1" applyAlignment="1">
      <alignment horizontal="right" vertical="center"/>
    </xf>
    <xf numFmtId="165" fontId="0" fillId="0" borderId="31" xfId="0" applyNumberFormat="1" applyFill="1" applyBorder="1" applyAlignment="1">
      <alignment horizontal="right" vertical="center"/>
    </xf>
    <xf numFmtId="165" fontId="19" fillId="0" borderId="31" xfId="0" applyNumberFormat="1" applyFont="1" applyFill="1" applyBorder="1" applyAlignment="1">
      <alignment horizontal="right" vertical="center" wrapText="1"/>
    </xf>
    <xf numFmtId="165" fontId="0" fillId="0" borderId="32" xfId="0" applyNumberFormat="1" applyFill="1" applyBorder="1" applyAlignment="1">
      <alignment horizontal="right" vertical="center"/>
    </xf>
    <xf numFmtId="0" fontId="21" fillId="8" borderId="38" xfId="0" applyFont="1" applyFill="1" applyBorder="1" applyAlignment="1">
      <alignment horizontal="left" vertical="center" wrapText="1"/>
    </xf>
    <xf numFmtId="0" fontId="21" fillId="8" borderId="27" xfId="0" applyFont="1" applyFill="1" applyBorder="1" applyAlignment="1">
      <alignment horizontal="left" vertical="center" wrapText="1"/>
    </xf>
    <xf numFmtId="0" fontId="21" fillId="0" borderId="27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horizontal="left" vertical="center" wrapText="1"/>
    </xf>
    <xf numFmtId="0" fontId="18" fillId="8" borderId="0" xfId="0" applyFont="1" applyFill="1" applyBorder="1" applyAlignment="1">
      <alignment wrapText="1"/>
    </xf>
    <xf numFmtId="165" fontId="19" fillId="8" borderId="0" xfId="0" applyNumberFormat="1" applyFont="1" applyFill="1" applyBorder="1" applyAlignment="1">
      <alignment horizontal="center" vertical="center" wrapText="1"/>
    </xf>
    <xf numFmtId="164" fontId="0" fillId="0" borderId="0" xfId="2" applyNumberFormat="1" applyFont="1" applyBorder="1"/>
    <xf numFmtId="165" fontId="0" fillId="0" borderId="41" xfId="0" applyNumberFormat="1" applyFill="1" applyBorder="1" applyAlignment="1">
      <alignment horizontal="right" vertical="center"/>
    </xf>
    <xf numFmtId="0" fontId="0" fillId="7" borderId="23" xfId="0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 wrapText="1"/>
    </xf>
    <xf numFmtId="9" fontId="14" fillId="2" borderId="4" xfId="2" applyFont="1" applyFill="1" applyBorder="1" applyAlignment="1">
      <alignment horizontal="center" vertical="center"/>
    </xf>
    <xf numFmtId="9" fontId="14" fillId="2" borderId="1" xfId="2" applyFont="1" applyFill="1" applyBorder="1" applyAlignment="1">
      <alignment horizontal="center" vertical="center"/>
    </xf>
    <xf numFmtId="9" fontId="14" fillId="2" borderId="3" xfId="2" applyFont="1" applyFill="1" applyBorder="1" applyAlignment="1">
      <alignment horizontal="center" vertical="center"/>
    </xf>
    <xf numFmtId="42" fontId="10" fillId="2" borderId="2" xfId="1" applyNumberFormat="1" applyFont="1" applyFill="1" applyBorder="1" applyAlignment="1">
      <alignment horizontal="center" vertical="center" wrapText="1"/>
    </xf>
    <xf numFmtId="41" fontId="5" fillId="2" borderId="0" xfId="5" applyFont="1" applyFill="1" applyAlignment="1">
      <alignment horizontal="center" vertical="center"/>
    </xf>
    <xf numFmtId="41" fontId="5" fillId="2" borderId="0" xfId="5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9" fontId="14" fillId="2" borderId="18" xfId="2" applyFont="1" applyFill="1" applyBorder="1" applyAlignment="1">
      <alignment horizontal="right" vertical="center"/>
    </xf>
    <xf numFmtId="9" fontId="14" fillId="2" borderId="19" xfId="2" applyFont="1" applyFill="1" applyBorder="1" applyAlignment="1">
      <alignment horizontal="right" vertical="center"/>
    </xf>
    <xf numFmtId="9" fontId="14" fillId="2" borderId="7" xfId="2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3" fontId="16" fillId="0" borderId="2" xfId="7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9" fontId="14" fillId="0" borderId="2" xfId="2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3" fontId="10" fillId="0" borderId="3" xfId="0" applyNumberFormat="1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center" wrapText="1"/>
    </xf>
    <xf numFmtId="42" fontId="10" fillId="0" borderId="2" xfId="6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2" fontId="10" fillId="0" borderId="3" xfId="6" applyNumberFormat="1" applyFont="1" applyFill="1" applyBorder="1" applyAlignment="1">
      <alignment horizontal="center" vertical="center" wrapText="1"/>
    </xf>
    <xf numFmtId="3" fontId="16" fillId="0" borderId="2" xfId="7" applyNumberFormat="1" applyFont="1" applyFill="1" applyBorder="1" applyAlignment="1">
      <alignment horizontal="center" vertical="center" wrapText="1"/>
    </xf>
    <xf numFmtId="3" fontId="16" fillId="0" borderId="2" xfId="7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left" vertical="center" wrapText="1"/>
    </xf>
    <xf numFmtId="2" fontId="9" fillId="3" borderId="14" xfId="0" applyNumberFormat="1" applyFont="1" applyFill="1" applyBorder="1" applyAlignment="1">
      <alignment horizontal="center" vertical="center" wrapText="1"/>
    </xf>
    <xf numFmtId="2" fontId="9" fillId="3" borderId="11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2" fontId="10" fillId="0" borderId="4" xfId="6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3" fontId="16" fillId="0" borderId="3" xfId="7" applyNumberFormat="1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8" fillId="7" borderId="20" xfId="0" applyFont="1" applyFill="1" applyBorder="1" applyAlignment="1">
      <alignment horizontal="center"/>
    </xf>
    <xf numFmtId="0" fontId="18" fillId="7" borderId="21" xfId="0" applyFont="1" applyFill="1" applyBorder="1" applyAlignment="1">
      <alignment horizontal="center"/>
    </xf>
    <xf numFmtId="0" fontId="18" fillId="7" borderId="22" xfId="0" applyFont="1" applyFill="1" applyBorder="1" applyAlignment="1">
      <alignment horizontal="center"/>
    </xf>
    <xf numFmtId="0" fontId="18" fillId="7" borderId="23" xfId="0" applyFont="1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0" fillId="7" borderId="23" xfId="0" applyFill="1" applyBorder="1" applyAlignment="1">
      <alignment horizontal="center"/>
    </xf>
    <xf numFmtId="0" fontId="18" fillId="0" borderId="42" xfId="0" applyFont="1" applyBorder="1" applyAlignment="1">
      <alignment horizontal="center" wrapText="1"/>
    </xf>
    <xf numFmtId="0" fontId="18" fillId="0" borderId="43" xfId="0" applyFont="1" applyBorder="1" applyAlignment="1">
      <alignment horizontal="center" wrapText="1"/>
    </xf>
    <xf numFmtId="0" fontId="18" fillId="0" borderId="44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0" fillId="7" borderId="23" xfId="0" applyFill="1" applyBorder="1" applyAlignment="1">
      <alignment horizontal="center" vertical="justify"/>
    </xf>
    <xf numFmtId="0" fontId="22" fillId="2" borderId="0" xfId="0" applyFont="1" applyFill="1" applyAlignment="1">
      <alignment horizontal="center" vertical="center" wrapText="1"/>
    </xf>
  </cellXfs>
  <cellStyles count="9">
    <cellStyle name="Buena" xfId="7" builtinId="26"/>
    <cellStyle name="Estilo 1" xfId="4"/>
    <cellStyle name="Incorrecto" xfId="6" builtinId="27"/>
    <cellStyle name="Millares" xfId="8" builtinId="3"/>
    <cellStyle name="Millares [0]" xfId="5" builtinId="6"/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"/>
  <sheetViews>
    <sheetView tabSelected="1" zoomScale="90" zoomScaleNormal="90" workbookViewId="0">
      <selection activeCell="B5" sqref="B5:S5"/>
    </sheetView>
  </sheetViews>
  <sheetFormatPr baseColWidth="10" defaultRowHeight="12" x14ac:dyDescent="0.2"/>
  <cols>
    <col min="1" max="1" width="2.7109375" style="1" customWidth="1"/>
    <col min="2" max="2" width="18" style="1" customWidth="1"/>
    <col min="3" max="3" width="16.28515625" style="1" customWidth="1"/>
    <col min="4" max="4" width="17.5703125" style="1" customWidth="1"/>
    <col min="5" max="5" width="12" style="1" customWidth="1"/>
    <col min="6" max="6" width="15.7109375" style="1" customWidth="1"/>
    <col min="7" max="7" width="15.140625" style="1" bestFit="1" customWidth="1"/>
    <col min="8" max="8" width="15.7109375" style="1" customWidth="1"/>
    <col min="9" max="9" width="14.28515625" style="1" customWidth="1"/>
    <col min="10" max="10" width="10.28515625" style="1" bestFit="1" customWidth="1"/>
    <col min="11" max="11" width="9.42578125" style="1" bestFit="1" customWidth="1"/>
    <col min="12" max="12" width="14" style="1" bestFit="1" customWidth="1"/>
    <col min="13" max="13" width="10.7109375" style="1" customWidth="1"/>
    <col min="14" max="14" width="15.7109375" style="1" customWidth="1"/>
    <col min="15" max="15" width="10.7109375" style="1" customWidth="1"/>
    <col min="16" max="16" width="13.85546875" style="1" bestFit="1" customWidth="1"/>
    <col min="17" max="17" width="15.7109375" style="1" bestFit="1" customWidth="1"/>
    <col min="18" max="18" width="13.42578125" style="1" bestFit="1" customWidth="1"/>
    <col min="19" max="19" width="10.7109375" style="1" customWidth="1"/>
    <col min="20" max="20" width="10.42578125" style="1" customWidth="1"/>
    <col min="21" max="21" width="10.7109375" style="2" customWidth="1"/>
    <col min="22" max="22" width="10.7109375" style="1" customWidth="1"/>
    <col min="23" max="33" width="11.42578125" style="1"/>
    <col min="34" max="16384" width="11.42578125" style="6"/>
  </cols>
  <sheetData>
    <row r="1" spans="2:33" x14ac:dyDescent="0.2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2:33" s="1" customFormat="1" ht="15.75" customHeight="1" x14ac:dyDescent="0.2">
      <c r="B2" s="231" t="s">
        <v>179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9"/>
      <c r="U2" s="29"/>
    </row>
    <row r="3" spans="2:33" s="1" customFormat="1" ht="19.5" customHeight="1" x14ac:dyDescent="0.2">
      <c r="B3" s="231" t="s">
        <v>253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9"/>
      <c r="U3" s="29"/>
    </row>
    <row r="4" spans="2:33" s="1" customFormat="1" ht="19.5" customHeight="1" x14ac:dyDescent="0.2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43"/>
      <c r="S4" s="43"/>
      <c r="T4" s="29"/>
      <c r="U4" s="29"/>
    </row>
    <row r="5" spans="2:33" s="1" customFormat="1" ht="15.75" customHeight="1" x14ac:dyDescent="0.2">
      <c r="B5" s="187" t="s">
        <v>178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30"/>
      <c r="U5" s="30"/>
    </row>
    <row r="6" spans="2:33" s="4" customFormat="1" ht="12.75" thickBo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U6" s="5"/>
    </row>
    <row r="7" spans="2:33" ht="24" x14ac:dyDescent="0.2">
      <c r="B7" s="211" t="s">
        <v>0</v>
      </c>
      <c r="C7" s="170" t="s">
        <v>1</v>
      </c>
      <c r="D7" s="213" t="s">
        <v>2</v>
      </c>
      <c r="E7" s="170" t="s">
        <v>3</v>
      </c>
      <c r="F7" s="170" t="s">
        <v>4</v>
      </c>
      <c r="G7" s="170" t="s">
        <v>190</v>
      </c>
      <c r="H7" s="170" t="s">
        <v>8</v>
      </c>
      <c r="I7" s="213" t="s">
        <v>5</v>
      </c>
      <c r="J7" s="170" t="s">
        <v>189</v>
      </c>
      <c r="K7" s="170" t="s">
        <v>7</v>
      </c>
      <c r="L7" s="74" t="s">
        <v>180</v>
      </c>
      <c r="M7" s="207" t="s">
        <v>182</v>
      </c>
      <c r="N7" s="74" t="s">
        <v>181</v>
      </c>
      <c r="O7" s="170" t="s">
        <v>183</v>
      </c>
      <c r="P7" s="74" t="s">
        <v>185</v>
      </c>
      <c r="Q7" s="164" t="s">
        <v>184</v>
      </c>
      <c r="R7" s="74" t="s">
        <v>186</v>
      </c>
      <c r="S7" s="164" t="s">
        <v>187</v>
      </c>
      <c r="T7" s="2"/>
      <c r="U7" s="1"/>
      <c r="AD7" s="6"/>
      <c r="AE7" s="6"/>
      <c r="AF7" s="6"/>
      <c r="AG7" s="6"/>
    </row>
    <row r="8" spans="2:33" ht="15.75" customHeight="1" thickBot="1" x14ac:dyDescent="0.25">
      <c r="B8" s="212"/>
      <c r="C8" s="171"/>
      <c r="D8" s="214"/>
      <c r="E8" s="171"/>
      <c r="F8" s="171"/>
      <c r="G8" s="171"/>
      <c r="H8" s="171"/>
      <c r="I8" s="214"/>
      <c r="J8" s="171"/>
      <c r="K8" s="171"/>
      <c r="L8" s="52">
        <v>43555</v>
      </c>
      <c r="M8" s="208"/>
      <c r="N8" s="52">
        <v>43646</v>
      </c>
      <c r="O8" s="171"/>
      <c r="P8" s="52">
        <v>43738</v>
      </c>
      <c r="Q8" s="165"/>
      <c r="R8" s="52">
        <v>43830</v>
      </c>
      <c r="S8" s="165"/>
      <c r="T8" s="2"/>
      <c r="U8" s="1"/>
      <c r="AD8" s="6"/>
      <c r="AE8" s="6"/>
      <c r="AF8" s="6"/>
      <c r="AG8" s="6"/>
    </row>
    <row r="9" spans="2:33" ht="36" x14ac:dyDescent="0.2">
      <c r="B9" s="174" t="s">
        <v>110</v>
      </c>
      <c r="C9" s="202" t="s">
        <v>98</v>
      </c>
      <c r="D9" s="201" t="s">
        <v>111</v>
      </c>
      <c r="E9" s="202" t="s">
        <v>112</v>
      </c>
      <c r="F9" s="215" t="s">
        <v>113</v>
      </c>
      <c r="G9" s="203">
        <v>3546255079</v>
      </c>
      <c r="H9" s="202" t="s">
        <v>115</v>
      </c>
      <c r="I9" s="40" t="s">
        <v>114</v>
      </c>
      <c r="J9" s="41">
        <v>27529</v>
      </c>
      <c r="K9" s="216">
        <f>+J9+J10</f>
        <v>72582</v>
      </c>
      <c r="L9" s="42">
        <v>9087</v>
      </c>
      <c r="M9" s="54">
        <f t="shared" ref="M9:M27" si="0">+L9/J9</f>
        <v>0.33008827055105527</v>
      </c>
      <c r="N9" s="42">
        <v>19427</v>
      </c>
      <c r="O9" s="57">
        <f t="shared" ref="O9:O24" si="1">+N9/J9</f>
        <v>0.70569217915652582</v>
      </c>
      <c r="P9" s="42">
        <v>21588</v>
      </c>
      <c r="Q9" s="60">
        <f>+P9/J9</f>
        <v>0.78419121653529</v>
      </c>
      <c r="R9" s="42">
        <v>29182</v>
      </c>
      <c r="S9" s="91">
        <f>+R9/J9</f>
        <v>1.060045769915362</v>
      </c>
      <c r="T9" s="5"/>
      <c r="U9" s="163"/>
      <c r="V9" s="162"/>
      <c r="AD9" s="6"/>
      <c r="AE9" s="6"/>
      <c r="AF9" s="6"/>
      <c r="AG9" s="6"/>
    </row>
    <row r="10" spans="2:33" ht="36" x14ac:dyDescent="0.2">
      <c r="B10" s="175"/>
      <c r="C10" s="185"/>
      <c r="D10" s="183"/>
      <c r="E10" s="185"/>
      <c r="F10" s="186"/>
      <c r="G10" s="184"/>
      <c r="H10" s="185"/>
      <c r="I10" s="38" t="s">
        <v>116</v>
      </c>
      <c r="J10" s="36">
        <v>45053</v>
      </c>
      <c r="K10" s="205"/>
      <c r="L10" s="73">
        <v>6965</v>
      </c>
      <c r="M10" s="55">
        <f t="shared" si="0"/>
        <v>0.15459569839966261</v>
      </c>
      <c r="N10" s="18">
        <v>14039</v>
      </c>
      <c r="O10" s="58">
        <f t="shared" si="1"/>
        <v>0.31161076953809957</v>
      </c>
      <c r="P10" s="18">
        <v>29927</v>
      </c>
      <c r="Q10" s="61">
        <f t="shared" ref="Q10:Q55" si="2">+P10/J10</f>
        <v>0.66426209131467384</v>
      </c>
      <c r="R10" s="18">
        <v>42290</v>
      </c>
      <c r="S10" s="91">
        <f t="shared" ref="S10:S26" si="3">+R10/J10</f>
        <v>0.93867223048409654</v>
      </c>
      <c r="T10" s="5"/>
      <c r="U10" s="163"/>
      <c r="V10" s="162"/>
      <c r="AD10" s="6"/>
      <c r="AE10" s="6"/>
      <c r="AF10" s="6"/>
      <c r="AG10" s="6"/>
    </row>
    <row r="11" spans="2:33" ht="36" x14ac:dyDescent="0.2">
      <c r="B11" s="175"/>
      <c r="C11" s="185"/>
      <c r="D11" s="183" t="s">
        <v>117</v>
      </c>
      <c r="E11" s="185" t="s">
        <v>118</v>
      </c>
      <c r="F11" s="186" t="s">
        <v>119</v>
      </c>
      <c r="G11" s="184">
        <v>2510152772</v>
      </c>
      <c r="H11" s="185"/>
      <c r="I11" s="38" t="s">
        <v>120</v>
      </c>
      <c r="J11" s="36">
        <v>130369</v>
      </c>
      <c r="K11" s="172">
        <f>+J11+J12</f>
        <v>155127</v>
      </c>
      <c r="L11" s="18">
        <v>34309</v>
      </c>
      <c r="M11" s="55">
        <f t="shared" si="0"/>
        <v>0.2631683912586581</v>
      </c>
      <c r="N11" s="18">
        <v>65326</v>
      </c>
      <c r="O11" s="58">
        <f t="shared" si="1"/>
        <v>0.50108538072701336</v>
      </c>
      <c r="P11" s="18">
        <v>96533</v>
      </c>
      <c r="Q11" s="61">
        <f t="shared" si="2"/>
        <v>0.74045977187828393</v>
      </c>
      <c r="R11" s="18">
        <v>131462</v>
      </c>
      <c r="S11" s="91">
        <f t="shared" si="3"/>
        <v>1.0083838949443502</v>
      </c>
      <c r="T11" s="5"/>
      <c r="U11" s="163"/>
      <c r="V11" s="162"/>
      <c r="AD11" s="6"/>
      <c r="AE11" s="6"/>
      <c r="AF11" s="6"/>
      <c r="AG11" s="6"/>
    </row>
    <row r="12" spans="2:33" ht="36" x14ac:dyDescent="0.2">
      <c r="B12" s="175"/>
      <c r="C12" s="185"/>
      <c r="D12" s="183"/>
      <c r="E12" s="185"/>
      <c r="F12" s="186"/>
      <c r="G12" s="184"/>
      <c r="H12" s="185"/>
      <c r="I12" s="38" t="s">
        <v>121</v>
      </c>
      <c r="J12" s="36">
        <v>24758</v>
      </c>
      <c r="K12" s="172"/>
      <c r="L12" s="35">
        <v>6969</v>
      </c>
      <c r="M12" s="55">
        <f t="shared" si="0"/>
        <v>0.28148477259875598</v>
      </c>
      <c r="N12" s="18">
        <v>13339</v>
      </c>
      <c r="O12" s="58">
        <f t="shared" si="1"/>
        <v>0.53877534534291949</v>
      </c>
      <c r="P12" s="18">
        <v>20074</v>
      </c>
      <c r="Q12" s="61">
        <f t="shared" si="2"/>
        <v>0.8108086275143388</v>
      </c>
      <c r="R12" s="18">
        <v>26710</v>
      </c>
      <c r="S12" s="91">
        <f t="shared" si="3"/>
        <v>1.0788432021972696</v>
      </c>
      <c r="T12" s="5"/>
      <c r="U12" s="163"/>
      <c r="V12" s="162"/>
      <c r="AD12" s="6"/>
      <c r="AE12" s="6"/>
      <c r="AF12" s="6"/>
      <c r="AG12" s="6"/>
    </row>
    <row r="13" spans="2:33" ht="36" x14ac:dyDescent="0.2">
      <c r="B13" s="175" t="s">
        <v>9</v>
      </c>
      <c r="C13" s="185" t="s">
        <v>10</v>
      </c>
      <c r="D13" s="183" t="s">
        <v>11</v>
      </c>
      <c r="E13" s="185" t="s">
        <v>12</v>
      </c>
      <c r="F13" s="186" t="s">
        <v>13</v>
      </c>
      <c r="G13" s="184">
        <v>1414180528</v>
      </c>
      <c r="H13" s="63" t="s">
        <v>19</v>
      </c>
      <c r="I13" s="39" t="s">
        <v>14</v>
      </c>
      <c r="J13" s="17">
        <v>466</v>
      </c>
      <c r="K13" s="205">
        <f>SUM(J13:J14)</f>
        <v>1466</v>
      </c>
      <c r="L13" s="73">
        <v>49</v>
      </c>
      <c r="M13" s="55">
        <f t="shared" si="0"/>
        <v>0.10515021459227468</v>
      </c>
      <c r="N13" s="73">
        <v>138</v>
      </c>
      <c r="O13" s="58">
        <f t="shared" si="1"/>
        <v>0.29613733905579398</v>
      </c>
      <c r="P13" s="73">
        <v>214</v>
      </c>
      <c r="Q13" s="61">
        <f t="shared" si="2"/>
        <v>0.45922746781115881</v>
      </c>
      <c r="R13" s="73">
        <v>441</v>
      </c>
      <c r="S13" s="91">
        <f t="shared" si="3"/>
        <v>0.94635193133047213</v>
      </c>
      <c r="T13" s="5"/>
      <c r="U13" s="1"/>
      <c r="AD13" s="6"/>
      <c r="AE13" s="6"/>
      <c r="AF13" s="6"/>
      <c r="AG13" s="6"/>
    </row>
    <row r="14" spans="2:33" ht="36" x14ac:dyDescent="0.2">
      <c r="B14" s="175"/>
      <c r="C14" s="185"/>
      <c r="D14" s="183"/>
      <c r="E14" s="185"/>
      <c r="F14" s="186"/>
      <c r="G14" s="184"/>
      <c r="H14" s="63" t="s">
        <v>177</v>
      </c>
      <c r="I14" s="39" t="s">
        <v>15</v>
      </c>
      <c r="J14" s="17">
        <v>1000</v>
      </c>
      <c r="K14" s="205"/>
      <c r="L14" s="73">
        <v>30</v>
      </c>
      <c r="M14" s="55">
        <f t="shared" si="0"/>
        <v>0.03</v>
      </c>
      <c r="N14" s="73">
        <v>296</v>
      </c>
      <c r="O14" s="58">
        <f t="shared" si="1"/>
        <v>0.29599999999999999</v>
      </c>
      <c r="P14" s="73">
        <v>375</v>
      </c>
      <c r="Q14" s="61">
        <f t="shared" si="2"/>
        <v>0.375</v>
      </c>
      <c r="R14" s="73">
        <v>1315</v>
      </c>
      <c r="S14" s="91">
        <f t="shared" si="3"/>
        <v>1.3149999999999999</v>
      </c>
      <c r="T14" s="2"/>
      <c r="U14" s="1"/>
      <c r="AD14" s="6"/>
      <c r="AE14" s="6"/>
      <c r="AF14" s="6"/>
      <c r="AG14" s="6"/>
    </row>
    <row r="15" spans="2:33" ht="60" x14ac:dyDescent="0.2">
      <c r="B15" s="175"/>
      <c r="C15" s="185"/>
      <c r="D15" s="71" t="s">
        <v>16</v>
      </c>
      <c r="E15" s="63" t="s">
        <v>17</v>
      </c>
      <c r="F15" s="72" t="s">
        <v>18</v>
      </c>
      <c r="G15" s="53">
        <v>351763398</v>
      </c>
      <c r="H15" s="72" t="s">
        <v>19</v>
      </c>
      <c r="I15" s="39"/>
      <c r="J15" s="78">
        <v>7200</v>
      </c>
      <c r="K15" s="78">
        <v>7200</v>
      </c>
      <c r="L15" s="17">
        <v>295</v>
      </c>
      <c r="M15" s="55">
        <f t="shared" si="0"/>
        <v>4.0972222222222222E-2</v>
      </c>
      <c r="N15" s="17">
        <v>1390</v>
      </c>
      <c r="O15" s="58">
        <f t="shared" si="1"/>
        <v>0.19305555555555556</v>
      </c>
      <c r="P15" s="17">
        <v>3313</v>
      </c>
      <c r="Q15" s="61">
        <f t="shared" si="2"/>
        <v>0.46013888888888888</v>
      </c>
      <c r="R15" s="17">
        <v>7283</v>
      </c>
      <c r="S15" s="91">
        <f t="shared" si="3"/>
        <v>1.0115277777777778</v>
      </c>
      <c r="T15" s="2"/>
      <c r="U15" s="1"/>
      <c r="AD15" s="6"/>
      <c r="AE15" s="6"/>
      <c r="AF15" s="6"/>
      <c r="AG15" s="6"/>
    </row>
    <row r="16" spans="2:33" ht="46.5" customHeight="1" x14ac:dyDescent="0.2">
      <c r="B16" s="196" t="s">
        <v>122</v>
      </c>
      <c r="C16" s="198" t="s">
        <v>21</v>
      </c>
      <c r="D16" s="71" t="s">
        <v>123</v>
      </c>
      <c r="E16" s="63" t="s">
        <v>124</v>
      </c>
      <c r="F16" s="72" t="s">
        <v>125</v>
      </c>
      <c r="G16" s="53">
        <v>42891403189</v>
      </c>
      <c r="H16" s="72" t="s">
        <v>126</v>
      </c>
      <c r="I16" s="39"/>
      <c r="J16" s="79">
        <v>977361</v>
      </c>
      <c r="K16" s="79">
        <v>977361</v>
      </c>
      <c r="L16" s="17">
        <v>139138</v>
      </c>
      <c r="M16" s="55">
        <f t="shared" si="0"/>
        <v>0.14236090861002229</v>
      </c>
      <c r="N16" s="17">
        <v>419878</v>
      </c>
      <c r="O16" s="58">
        <f t="shared" si="1"/>
        <v>0.42960380043811858</v>
      </c>
      <c r="P16" s="17">
        <v>706685</v>
      </c>
      <c r="Q16" s="61">
        <f t="shared" si="2"/>
        <v>0.72305422459050439</v>
      </c>
      <c r="R16" s="17">
        <v>988710</v>
      </c>
      <c r="S16" s="91">
        <f t="shared" si="3"/>
        <v>1.0116118813826211</v>
      </c>
      <c r="T16" s="2"/>
      <c r="U16" s="1"/>
      <c r="AD16" s="6"/>
      <c r="AE16" s="6"/>
      <c r="AF16" s="6"/>
      <c r="AG16" s="6"/>
    </row>
    <row r="17" spans="2:33" ht="35.25" customHeight="1" x14ac:dyDescent="0.2">
      <c r="B17" s="197"/>
      <c r="C17" s="199"/>
      <c r="D17" s="71" t="s">
        <v>127</v>
      </c>
      <c r="E17" s="63" t="s">
        <v>128</v>
      </c>
      <c r="F17" s="72" t="s">
        <v>129</v>
      </c>
      <c r="G17" s="53">
        <v>385159667</v>
      </c>
      <c r="H17" s="19" t="s">
        <v>126</v>
      </c>
      <c r="I17" s="39"/>
      <c r="J17" s="79">
        <v>100</v>
      </c>
      <c r="K17" s="79">
        <v>100</v>
      </c>
      <c r="L17" s="17">
        <v>100</v>
      </c>
      <c r="M17" s="55">
        <f t="shared" si="0"/>
        <v>1</v>
      </c>
      <c r="N17" s="17">
        <v>100</v>
      </c>
      <c r="O17" s="58">
        <f t="shared" si="1"/>
        <v>1</v>
      </c>
      <c r="P17" s="17">
        <v>100</v>
      </c>
      <c r="Q17" s="61">
        <f t="shared" si="2"/>
        <v>1</v>
      </c>
      <c r="R17" s="17">
        <v>100</v>
      </c>
      <c r="S17" s="91">
        <f t="shared" si="3"/>
        <v>1</v>
      </c>
      <c r="T17" s="2"/>
      <c r="U17" s="1"/>
      <c r="AD17" s="6"/>
      <c r="AE17" s="6"/>
      <c r="AF17" s="6"/>
      <c r="AG17" s="6"/>
    </row>
    <row r="18" spans="2:33" ht="42.75" customHeight="1" x14ac:dyDescent="0.2">
      <c r="B18" s="197"/>
      <c r="C18" s="199"/>
      <c r="D18" s="71" t="s">
        <v>130</v>
      </c>
      <c r="E18" s="63" t="s">
        <v>128</v>
      </c>
      <c r="F18" s="72" t="s">
        <v>131</v>
      </c>
      <c r="G18" s="53">
        <v>65000000</v>
      </c>
      <c r="H18" s="19" t="s">
        <v>126</v>
      </c>
      <c r="I18" s="39"/>
      <c r="J18" s="79">
        <v>11</v>
      </c>
      <c r="K18" s="79">
        <v>6</v>
      </c>
      <c r="L18" s="17">
        <v>6</v>
      </c>
      <c r="M18" s="55">
        <f t="shared" si="0"/>
        <v>0.54545454545454541</v>
      </c>
      <c r="N18" s="17">
        <v>6</v>
      </c>
      <c r="O18" s="58">
        <f t="shared" si="1"/>
        <v>0.54545454545454541</v>
      </c>
      <c r="P18" s="17">
        <v>6</v>
      </c>
      <c r="Q18" s="61">
        <f t="shared" si="2"/>
        <v>0.54545454545454541</v>
      </c>
      <c r="R18" s="17">
        <v>11</v>
      </c>
      <c r="S18" s="91">
        <f t="shared" si="3"/>
        <v>1</v>
      </c>
      <c r="T18" s="2"/>
      <c r="U18" s="1"/>
      <c r="AD18" s="6"/>
      <c r="AE18" s="6"/>
      <c r="AF18" s="6"/>
      <c r="AG18" s="6"/>
    </row>
    <row r="19" spans="2:33" ht="70.5" customHeight="1" x14ac:dyDescent="0.2">
      <c r="B19" s="174"/>
      <c r="C19" s="200"/>
      <c r="D19" s="71" t="s">
        <v>188</v>
      </c>
      <c r="E19" s="63" t="s">
        <v>188</v>
      </c>
      <c r="F19" s="72" t="s">
        <v>128</v>
      </c>
      <c r="G19" s="53">
        <v>880000000</v>
      </c>
      <c r="H19" s="72" t="s">
        <v>126</v>
      </c>
      <c r="I19" s="39"/>
      <c r="J19" s="78">
        <v>4</v>
      </c>
      <c r="K19" s="78">
        <v>4</v>
      </c>
      <c r="L19" s="17">
        <v>0</v>
      </c>
      <c r="M19" s="55">
        <f t="shared" si="0"/>
        <v>0</v>
      </c>
      <c r="N19" s="17">
        <v>0</v>
      </c>
      <c r="O19" s="58">
        <f t="shared" si="1"/>
        <v>0</v>
      </c>
      <c r="P19" s="17">
        <v>0</v>
      </c>
      <c r="Q19" s="61">
        <f t="shared" si="2"/>
        <v>0</v>
      </c>
      <c r="R19" s="17">
        <v>4</v>
      </c>
      <c r="S19" s="91">
        <f t="shared" si="3"/>
        <v>1</v>
      </c>
      <c r="T19" s="2"/>
      <c r="U19" s="1"/>
      <c r="AD19" s="6"/>
      <c r="AE19" s="6"/>
      <c r="AF19" s="6"/>
      <c r="AG19" s="6"/>
    </row>
    <row r="20" spans="2:33" ht="48" x14ac:dyDescent="0.2">
      <c r="B20" s="181" t="s">
        <v>20</v>
      </c>
      <c r="C20" s="185" t="s">
        <v>98</v>
      </c>
      <c r="D20" s="71" t="s">
        <v>99</v>
      </c>
      <c r="E20" s="63" t="s">
        <v>100</v>
      </c>
      <c r="F20" s="72" t="s">
        <v>101</v>
      </c>
      <c r="G20" s="53">
        <v>978463589</v>
      </c>
      <c r="H20" s="19" t="s">
        <v>102</v>
      </c>
      <c r="I20" s="39"/>
      <c r="J20" s="79">
        <v>56</v>
      </c>
      <c r="K20" s="79">
        <v>56</v>
      </c>
      <c r="L20" s="17">
        <v>16</v>
      </c>
      <c r="M20" s="55">
        <f t="shared" si="0"/>
        <v>0.2857142857142857</v>
      </c>
      <c r="N20" s="17">
        <v>25</v>
      </c>
      <c r="O20" s="58">
        <f t="shared" si="1"/>
        <v>0.44642857142857145</v>
      </c>
      <c r="P20" s="17">
        <v>39</v>
      </c>
      <c r="Q20" s="61">
        <f t="shared" si="2"/>
        <v>0.6964285714285714</v>
      </c>
      <c r="R20" s="17">
        <v>56</v>
      </c>
      <c r="S20" s="91">
        <f t="shared" si="3"/>
        <v>1</v>
      </c>
      <c r="T20" s="2"/>
      <c r="U20" s="1"/>
      <c r="AD20" s="6"/>
      <c r="AE20" s="6"/>
      <c r="AF20" s="6"/>
      <c r="AG20" s="6"/>
    </row>
    <row r="21" spans="2:33" ht="48" x14ac:dyDescent="0.2">
      <c r="B21" s="181"/>
      <c r="C21" s="185"/>
      <c r="D21" s="71" t="s">
        <v>103</v>
      </c>
      <c r="E21" s="63" t="s">
        <v>100</v>
      </c>
      <c r="F21" s="72" t="s">
        <v>104</v>
      </c>
      <c r="G21" s="53">
        <v>736541345</v>
      </c>
      <c r="H21" s="19" t="s">
        <v>102</v>
      </c>
      <c r="I21" s="39"/>
      <c r="J21" s="79">
        <v>25</v>
      </c>
      <c r="K21" s="79">
        <v>25</v>
      </c>
      <c r="L21" s="17">
        <v>6</v>
      </c>
      <c r="M21" s="55">
        <f t="shared" si="0"/>
        <v>0.24</v>
      </c>
      <c r="N21" s="17">
        <v>16</v>
      </c>
      <c r="O21" s="58">
        <f t="shared" si="1"/>
        <v>0.64</v>
      </c>
      <c r="P21" s="17">
        <v>26</v>
      </c>
      <c r="Q21" s="61">
        <f t="shared" si="2"/>
        <v>1.04</v>
      </c>
      <c r="R21" s="17">
        <v>28</v>
      </c>
      <c r="S21" s="91">
        <f t="shared" si="3"/>
        <v>1.1200000000000001</v>
      </c>
      <c r="T21" s="2"/>
      <c r="U21" s="1"/>
      <c r="AD21" s="6"/>
      <c r="AE21" s="6"/>
      <c r="AF21" s="6"/>
      <c r="AG21" s="6"/>
    </row>
    <row r="22" spans="2:33" ht="93" customHeight="1" x14ac:dyDescent="0.2">
      <c r="B22" s="181"/>
      <c r="C22" s="72" t="s">
        <v>21</v>
      </c>
      <c r="D22" s="71" t="s">
        <v>22</v>
      </c>
      <c r="E22" s="63" t="s">
        <v>23</v>
      </c>
      <c r="F22" s="72" t="s">
        <v>24</v>
      </c>
      <c r="G22" s="53">
        <v>37067027</v>
      </c>
      <c r="H22" s="72" t="s">
        <v>19</v>
      </c>
      <c r="I22" s="39"/>
      <c r="J22" s="78">
        <v>56</v>
      </c>
      <c r="K22" s="78">
        <v>56</v>
      </c>
      <c r="L22" s="17">
        <v>3</v>
      </c>
      <c r="M22" s="55">
        <f t="shared" si="0"/>
        <v>5.3571428571428568E-2</v>
      </c>
      <c r="N22" s="17">
        <v>14</v>
      </c>
      <c r="O22" s="58">
        <f t="shared" si="1"/>
        <v>0.25</v>
      </c>
      <c r="P22" s="17">
        <v>30</v>
      </c>
      <c r="Q22" s="61">
        <f t="shared" si="2"/>
        <v>0.5357142857142857</v>
      </c>
      <c r="R22" s="17">
        <v>52</v>
      </c>
      <c r="S22" s="91">
        <f t="shared" si="3"/>
        <v>0.9285714285714286</v>
      </c>
      <c r="T22" s="2"/>
      <c r="U22" s="1"/>
      <c r="AD22" s="6"/>
      <c r="AE22" s="6"/>
      <c r="AF22" s="6"/>
      <c r="AG22" s="6"/>
    </row>
    <row r="23" spans="2:33" ht="48" x14ac:dyDescent="0.2">
      <c r="B23" s="181"/>
      <c r="C23" s="63" t="s">
        <v>25</v>
      </c>
      <c r="D23" s="71" t="s">
        <v>26</v>
      </c>
      <c r="E23" s="63" t="s">
        <v>27</v>
      </c>
      <c r="F23" s="72" t="s">
        <v>28</v>
      </c>
      <c r="G23" s="53">
        <v>12400262926</v>
      </c>
      <c r="H23" s="72" t="s">
        <v>19</v>
      </c>
      <c r="I23" s="39"/>
      <c r="J23" s="78">
        <v>2220000</v>
      </c>
      <c r="K23" s="78">
        <v>2220000</v>
      </c>
      <c r="L23" s="17">
        <v>413213</v>
      </c>
      <c r="M23" s="55">
        <f t="shared" si="0"/>
        <v>0.18613198198198197</v>
      </c>
      <c r="N23" s="17">
        <v>923208</v>
      </c>
      <c r="O23" s="58">
        <f t="shared" si="1"/>
        <v>0.41585945945945946</v>
      </c>
      <c r="P23" s="17">
        <v>1446378</v>
      </c>
      <c r="Q23" s="61">
        <f t="shared" si="2"/>
        <v>0.65152162162162164</v>
      </c>
      <c r="R23" s="17">
        <v>1955828</v>
      </c>
      <c r="S23" s="91">
        <f t="shared" si="3"/>
        <v>0.88100360360360364</v>
      </c>
      <c r="T23" s="2"/>
      <c r="U23" s="1"/>
      <c r="AD23" s="6"/>
      <c r="AE23" s="6"/>
      <c r="AF23" s="6"/>
      <c r="AG23" s="6"/>
    </row>
    <row r="24" spans="2:33" ht="60" x14ac:dyDescent="0.2">
      <c r="B24" s="181"/>
      <c r="C24" s="63" t="s">
        <v>105</v>
      </c>
      <c r="D24" s="71" t="s">
        <v>106</v>
      </c>
      <c r="E24" s="63" t="s">
        <v>107</v>
      </c>
      <c r="F24" s="72" t="s">
        <v>108</v>
      </c>
      <c r="G24" s="53">
        <v>5079691761</v>
      </c>
      <c r="H24" s="72" t="s">
        <v>109</v>
      </c>
      <c r="I24" s="39"/>
      <c r="J24" s="79">
        <v>1</v>
      </c>
      <c r="K24" s="79">
        <v>1</v>
      </c>
      <c r="L24" s="17">
        <v>0</v>
      </c>
      <c r="M24" s="55">
        <f t="shared" si="0"/>
        <v>0</v>
      </c>
      <c r="N24" s="17">
        <v>1</v>
      </c>
      <c r="O24" s="58">
        <f t="shared" si="1"/>
        <v>1</v>
      </c>
      <c r="P24" s="17">
        <v>1</v>
      </c>
      <c r="Q24" s="61">
        <f t="shared" si="2"/>
        <v>1</v>
      </c>
      <c r="R24" s="17">
        <v>1</v>
      </c>
      <c r="S24" s="91">
        <f t="shared" si="3"/>
        <v>1</v>
      </c>
      <c r="T24" s="2"/>
      <c r="U24" s="1"/>
      <c r="AD24" s="6"/>
      <c r="AE24" s="6"/>
      <c r="AF24" s="6"/>
      <c r="AG24" s="6"/>
    </row>
    <row r="25" spans="2:33" ht="36" x14ac:dyDescent="0.2">
      <c r="B25" s="181"/>
      <c r="C25" s="185" t="s">
        <v>59</v>
      </c>
      <c r="D25" s="183" t="s">
        <v>60</v>
      </c>
      <c r="E25" s="63" t="s">
        <v>61</v>
      </c>
      <c r="F25" s="72" t="s">
        <v>176</v>
      </c>
      <c r="G25" s="184">
        <v>2429302339</v>
      </c>
      <c r="H25" s="72" t="s">
        <v>71</v>
      </c>
      <c r="I25" s="39"/>
      <c r="J25" s="78">
        <v>800</v>
      </c>
      <c r="K25" s="78">
        <v>800</v>
      </c>
      <c r="L25" s="17">
        <v>111</v>
      </c>
      <c r="M25" s="55">
        <f t="shared" si="0"/>
        <v>0.13875000000000001</v>
      </c>
      <c r="N25" s="17">
        <v>327</v>
      </c>
      <c r="O25" s="55">
        <f>+N25/K25</f>
        <v>0.40875</v>
      </c>
      <c r="P25" s="17">
        <v>615</v>
      </c>
      <c r="Q25" s="61">
        <f t="shared" si="2"/>
        <v>0.76875000000000004</v>
      </c>
      <c r="R25" s="17">
        <v>1138</v>
      </c>
      <c r="S25" s="91">
        <f t="shared" si="3"/>
        <v>1.4225000000000001</v>
      </c>
      <c r="T25" s="2"/>
      <c r="U25" s="1"/>
      <c r="AD25" s="6"/>
      <c r="AE25" s="6"/>
      <c r="AF25" s="6"/>
      <c r="AG25" s="6"/>
    </row>
    <row r="26" spans="2:33" ht="34.5" customHeight="1" x14ac:dyDescent="0.2">
      <c r="B26" s="181"/>
      <c r="C26" s="185"/>
      <c r="D26" s="183"/>
      <c r="E26" s="63" t="s">
        <v>62</v>
      </c>
      <c r="F26" s="72" t="s">
        <v>175</v>
      </c>
      <c r="G26" s="184"/>
      <c r="H26" s="72" t="s">
        <v>19</v>
      </c>
      <c r="I26" s="39"/>
      <c r="J26" s="17">
        <v>45000</v>
      </c>
      <c r="K26" s="204">
        <f>+J26+J27</f>
        <v>48000</v>
      </c>
      <c r="L26" s="17">
        <v>7550</v>
      </c>
      <c r="M26" s="55">
        <f t="shared" si="0"/>
        <v>0.16777777777777778</v>
      </c>
      <c r="N26" s="17">
        <v>15804</v>
      </c>
      <c r="O26" s="55">
        <f>+N26/K26</f>
        <v>0.32924999999999999</v>
      </c>
      <c r="P26" s="17">
        <v>31385</v>
      </c>
      <c r="Q26" s="61">
        <f t="shared" si="2"/>
        <v>0.69744444444444442</v>
      </c>
      <c r="R26" s="17">
        <v>47358</v>
      </c>
      <c r="S26" s="91">
        <f t="shared" si="3"/>
        <v>1.0524</v>
      </c>
      <c r="T26" s="2"/>
      <c r="U26" s="1"/>
      <c r="AD26" s="6"/>
      <c r="AE26" s="6"/>
      <c r="AF26" s="6"/>
      <c r="AG26" s="6"/>
    </row>
    <row r="27" spans="2:33" ht="60" x14ac:dyDescent="0.2">
      <c r="B27" s="181"/>
      <c r="C27" s="185"/>
      <c r="D27" s="183"/>
      <c r="E27" s="185" t="s">
        <v>62</v>
      </c>
      <c r="F27" s="186" t="s">
        <v>63</v>
      </c>
      <c r="G27" s="184"/>
      <c r="H27" s="185" t="s">
        <v>71</v>
      </c>
      <c r="I27" s="39" t="s">
        <v>64</v>
      </c>
      <c r="J27" s="178">
        <v>3000</v>
      </c>
      <c r="K27" s="204"/>
      <c r="L27" s="166">
        <v>262</v>
      </c>
      <c r="M27" s="177">
        <f t="shared" si="0"/>
        <v>8.7333333333333332E-2</v>
      </c>
      <c r="N27" s="166">
        <v>799</v>
      </c>
      <c r="O27" s="177">
        <f>+N27/J27</f>
        <v>0.26633333333333331</v>
      </c>
      <c r="P27" s="157">
        <v>2063</v>
      </c>
      <c r="Q27" s="158">
        <f>+P27/J27</f>
        <v>0.68766666666666665</v>
      </c>
      <c r="R27" s="166">
        <v>3062</v>
      </c>
      <c r="S27" s="167">
        <f>+R27/J27</f>
        <v>1.0206666666666666</v>
      </c>
      <c r="T27" s="2"/>
      <c r="U27" s="1"/>
      <c r="AD27" s="6"/>
      <c r="AE27" s="6"/>
      <c r="AF27" s="6"/>
      <c r="AG27" s="6"/>
    </row>
    <row r="28" spans="2:33" ht="48" x14ac:dyDescent="0.2">
      <c r="B28" s="181"/>
      <c r="C28" s="185"/>
      <c r="D28" s="183"/>
      <c r="E28" s="185"/>
      <c r="F28" s="186"/>
      <c r="G28" s="184"/>
      <c r="H28" s="185"/>
      <c r="I28" s="39" t="s">
        <v>65</v>
      </c>
      <c r="J28" s="179"/>
      <c r="K28" s="204"/>
      <c r="L28" s="166"/>
      <c r="M28" s="177"/>
      <c r="N28" s="166"/>
      <c r="O28" s="177"/>
      <c r="P28" s="157"/>
      <c r="Q28" s="159"/>
      <c r="R28" s="166"/>
      <c r="S28" s="168"/>
      <c r="T28" s="2"/>
      <c r="U28" s="1"/>
      <c r="AD28" s="6"/>
      <c r="AE28" s="6"/>
      <c r="AF28" s="6"/>
      <c r="AG28" s="6"/>
    </row>
    <row r="29" spans="2:33" ht="48" x14ac:dyDescent="0.2">
      <c r="B29" s="181"/>
      <c r="C29" s="185"/>
      <c r="D29" s="183"/>
      <c r="E29" s="185"/>
      <c r="F29" s="186"/>
      <c r="G29" s="184"/>
      <c r="H29" s="185"/>
      <c r="I29" s="39" t="s">
        <v>66</v>
      </c>
      <c r="J29" s="180"/>
      <c r="K29" s="204"/>
      <c r="L29" s="166"/>
      <c r="M29" s="177"/>
      <c r="N29" s="166"/>
      <c r="O29" s="177"/>
      <c r="P29" s="157"/>
      <c r="Q29" s="160"/>
      <c r="R29" s="166"/>
      <c r="S29" s="169"/>
      <c r="T29" s="2"/>
      <c r="U29" s="1"/>
      <c r="AD29" s="6"/>
      <c r="AE29" s="6"/>
      <c r="AF29" s="6"/>
      <c r="AG29" s="6"/>
    </row>
    <row r="30" spans="2:33" ht="42" customHeight="1" x14ac:dyDescent="0.2">
      <c r="B30" s="181"/>
      <c r="C30" s="185"/>
      <c r="D30" s="183"/>
      <c r="E30" s="185"/>
      <c r="F30" s="186"/>
      <c r="G30" s="184"/>
      <c r="H30" s="185"/>
      <c r="I30" s="39" t="s">
        <v>132</v>
      </c>
      <c r="J30" s="79">
        <v>910</v>
      </c>
      <c r="K30" s="79">
        <v>910</v>
      </c>
      <c r="L30" s="73">
        <v>90</v>
      </c>
      <c r="M30" s="55">
        <f t="shared" ref="M30:M55" si="4">+L30/J30</f>
        <v>9.8901098901098897E-2</v>
      </c>
      <c r="N30" s="73">
        <v>286</v>
      </c>
      <c r="O30" s="58">
        <f t="shared" ref="O30:O39" si="5">+N30/J30</f>
        <v>0.31428571428571428</v>
      </c>
      <c r="P30" s="73">
        <v>564</v>
      </c>
      <c r="Q30" s="61">
        <f t="shared" si="2"/>
        <v>0.6197802197802198</v>
      </c>
      <c r="R30" s="73">
        <v>914</v>
      </c>
      <c r="S30" s="92">
        <f>+R30/J30</f>
        <v>1.0043956043956044</v>
      </c>
      <c r="T30" s="2"/>
      <c r="U30" s="1"/>
      <c r="AD30" s="6"/>
      <c r="AE30" s="6"/>
      <c r="AF30" s="6"/>
      <c r="AG30" s="6"/>
    </row>
    <row r="31" spans="2:33" ht="36" x14ac:dyDescent="0.2">
      <c r="B31" s="181"/>
      <c r="C31" s="185"/>
      <c r="D31" s="183"/>
      <c r="E31" s="63" t="s">
        <v>62</v>
      </c>
      <c r="F31" s="72" t="s">
        <v>67</v>
      </c>
      <c r="G31" s="184"/>
      <c r="H31" s="72" t="s">
        <v>19</v>
      </c>
      <c r="I31" s="39"/>
      <c r="J31" s="78">
        <v>8000</v>
      </c>
      <c r="K31" s="78">
        <v>8000</v>
      </c>
      <c r="L31" s="17">
        <v>1730</v>
      </c>
      <c r="M31" s="55">
        <f t="shared" si="4"/>
        <v>0.21625</v>
      </c>
      <c r="N31" s="17">
        <v>3282</v>
      </c>
      <c r="O31" s="58">
        <f t="shared" si="5"/>
        <v>0.41025</v>
      </c>
      <c r="P31" s="17">
        <v>5898</v>
      </c>
      <c r="Q31" s="61">
        <f t="shared" si="2"/>
        <v>0.73724999999999996</v>
      </c>
      <c r="R31" s="17">
        <v>8554</v>
      </c>
      <c r="S31" s="93">
        <f t="shared" ref="S31:S55" si="6">+R31/J31</f>
        <v>1.06925</v>
      </c>
      <c r="T31" s="2"/>
      <c r="U31" s="1"/>
      <c r="AD31" s="6"/>
      <c r="AE31" s="6"/>
      <c r="AF31" s="6"/>
      <c r="AG31" s="6"/>
    </row>
    <row r="32" spans="2:33" ht="36" x14ac:dyDescent="0.2">
      <c r="B32" s="181"/>
      <c r="C32" s="185" t="s">
        <v>25</v>
      </c>
      <c r="D32" s="71" t="s">
        <v>56</v>
      </c>
      <c r="E32" s="63" t="s">
        <v>57</v>
      </c>
      <c r="F32" s="72" t="s">
        <v>58</v>
      </c>
      <c r="G32" s="53">
        <v>3348569454</v>
      </c>
      <c r="H32" s="72" t="s">
        <v>19</v>
      </c>
      <c r="I32" s="39"/>
      <c r="J32" s="78">
        <v>1</v>
      </c>
      <c r="K32" s="78">
        <v>1</v>
      </c>
      <c r="L32" s="17">
        <v>1</v>
      </c>
      <c r="M32" s="55">
        <f t="shared" si="4"/>
        <v>1</v>
      </c>
      <c r="N32" s="17">
        <v>1</v>
      </c>
      <c r="O32" s="58">
        <f t="shared" si="5"/>
        <v>1</v>
      </c>
      <c r="P32" s="17">
        <v>1</v>
      </c>
      <c r="Q32" s="61">
        <f t="shared" si="2"/>
        <v>1</v>
      </c>
      <c r="R32" s="17">
        <v>1</v>
      </c>
      <c r="S32" s="93">
        <f t="shared" si="6"/>
        <v>1</v>
      </c>
      <c r="T32" s="2"/>
      <c r="U32" s="1"/>
      <c r="AD32" s="6"/>
      <c r="AE32" s="6"/>
      <c r="AF32" s="6"/>
      <c r="AG32" s="6"/>
    </row>
    <row r="33" spans="2:33" ht="60" x14ac:dyDescent="0.2">
      <c r="B33" s="181"/>
      <c r="C33" s="185"/>
      <c r="D33" s="71" t="s">
        <v>53</v>
      </c>
      <c r="E33" s="63" t="s">
        <v>54</v>
      </c>
      <c r="F33" s="72" t="s">
        <v>55</v>
      </c>
      <c r="G33" s="53">
        <v>596649177</v>
      </c>
      <c r="H33" s="72" t="s">
        <v>19</v>
      </c>
      <c r="I33" s="39"/>
      <c r="J33" s="78">
        <v>180000</v>
      </c>
      <c r="K33" s="78">
        <v>180000</v>
      </c>
      <c r="L33" s="17">
        <v>0</v>
      </c>
      <c r="M33" s="55">
        <f t="shared" si="4"/>
        <v>0</v>
      </c>
      <c r="N33" s="17">
        <v>37338</v>
      </c>
      <c r="O33" s="58">
        <f t="shared" si="5"/>
        <v>0.20743333333333333</v>
      </c>
      <c r="P33" s="17">
        <v>68613</v>
      </c>
      <c r="Q33" s="61">
        <f t="shared" si="2"/>
        <v>0.38118333333333332</v>
      </c>
      <c r="R33" s="17">
        <v>133246</v>
      </c>
      <c r="S33" s="93">
        <f t="shared" si="6"/>
        <v>0.74025555555555556</v>
      </c>
      <c r="T33" s="2"/>
      <c r="U33" s="1"/>
      <c r="AD33" s="6"/>
      <c r="AE33" s="6"/>
      <c r="AF33" s="6"/>
      <c r="AG33" s="6"/>
    </row>
    <row r="34" spans="2:33" ht="48" x14ac:dyDescent="0.2">
      <c r="B34" s="181"/>
      <c r="C34" s="185"/>
      <c r="D34" s="71" t="s">
        <v>29</v>
      </c>
      <c r="E34" s="63" t="s">
        <v>12</v>
      </c>
      <c r="F34" s="72" t="s">
        <v>30</v>
      </c>
      <c r="G34" s="53">
        <v>1393202702</v>
      </c>
      <c r="H34" s="72" t="s">
        <v>19</v>
      </c>
      <c r="I34" s="39"/>
      <c r="J34" s="78">
        <v>8700</v>
      </c>
      <c r="K34" s="78">
        <v>8700</v>
      </c>
      <c r="L34" s="17">
        <v>1471</v>
      </c>
      <c r="M34" s="55">
        <f t="shared" si="4"/>
        <v>0.16908045977011493</v>
      </c>
      <c r="N34" s="17">
        <v>3181</v>
      </c>
      <c r="O34" s="58">
        <f t="shared" si="5"/>
        <v>0.36563218390804597</v>
      </c>
      <c r="P34" s="17">
        <v>5667</v>
      </c>
      <c r="Q34" s="61">
        <f t="shared" si="2"/>
        <v>0.65137931034482754</v>
      </c>
      <c r="R34" s="17">
        <v>8254</v>
      </c>
      <c r="S34" s="93">
        <f t="shared" si="6"/>
        <v>0.948735632183908</v>
      </c>
      <c r="T34" s="2"/>
      <c r="U34" s="1"/>
      <c r="AD34" s="6"/>
      <c r="AE34" s="6"/>
      <c r="AF34" s="6"/>
      <c r="AG34" s="6"/>
    </row>
    <row r="35" spans="2:33" ht="91.5" customHeight="1" x14ac:dyDescent="0.2">
      <c r="B35" s="181"/>
      <c r="C35" s="72" t="s">
        <v>35</v>
      </c>
      <c r="D35" s="71" t="s">
        <v>36</v>
      </c>
      <c r="E35" s="63" t="s">
        <v>37</v>
      </c>
      <c r="F35" s="72" t="s">
        <v>38</v>
      </c>
      <c r="G35" s="53">
        <v>657297057</v>
      </c>
      <c r="H35" s="72" t="s">
        <v>19</v>
      </c>
      <c r="I35" s="39"/>
      <c r="J35" s="78">
        <v>140</v>
      </c>
      <c r="K35" s="78">
        <v>140</v>
      </c>
      <c r="L35" s="17">
        <v>43</v>
      </c>
      <c r="M35" s="55">
        <f t="shared" si="4"/>
        <v>0.30714285714285716</v>
      </c>
      <c r="N35" s="17">
        <v>73</v>
      </c>
      <c r="O35" s="58">
        <f t="shared" si="5"/>
        <v>0.52142857142857146</v>
      </c>
      <c r="P35" s="17">
        <v>107</v>
      </c>
      <c r="Q35" s="61">
        <f t="shared" si="2"/>
        <v>0.76428571428571423</v>
      </c>
      <c r="R35" s="17">
        <v>143</v>
      </c>
      <c r="S35" s="93">
        <f t="shared" si="6"/>
        <v>1.0214285714285714</v>
      </c>
      <c r="T35" s="2"/>
      <c r="U35" s="1"/>
      <c r="AD35" s="6"/>
      <c r="AE35" s="6"/>
      <c r="AF35" s="6"/>
      <c r="AG35" s="6"/>
    </row>
    <row r="36" spans="2:33" ht="89.25" customHeight="1" x14ac:dyDescent="0.2">
      <c r="B36" s="181"/>
      <c r="C36" s="72" t="s">
        <v>35</v>
      </c>
      <c r="D36" s="183" t="s">
        <v>39</v>
      </c>
      <c r="E36" s="63" t="s">
        <v>40</v>
      </c>
      <c r="F36" s="72" t="s">
        <v>41</v>
      </c>
      <c r="G36" s="184">
        <v>2072673740</v>
      </c>
      <c r="H36" s="72" t="s">
        <v>19</v>
      </c>
      <c r="I36" s="39"/>
      <c r="J36" s="78">
        <v>1100</v>
      </c>
      <c r="K36" s="78">
        <v>1100</v>
      </c>
      <c r="L36" s="17">
        <v>181</v>
      </c>
      <c r="M36" s="55">
        <f t="shared" si="4"/>
        <v>0.16454545454545455</v>
      </c>
      <c r="N36" s="17">
        <v>506</v>
      </c>
      <c r="O36" s="58">
        <f t="shared" si="5"/>
        <v>0.46</v>
      </c>
      <c r="P36" s="17">
        <v>810</v>
      </c>
      <c r="Q36" s="61">
        <f t="shared" si="2"/>
        <v>0.73636363636363633</v>
      </c>
      <c r="R36" s="17">
        <v>1098</v>
      </c>
      <c r="S36" s="93">
        <f t="shared" si="6"/>
        <v>0.99818181818181817</v>
      </c>
      <c r="T36" s="2"/>
      <c r="U36" s="1"/>
      <c r="AD36" s="6"/>
      <c r="AE36" s="6"/>
      <c r="AF36" s="6"/>
      <c r="AG36" s="6"/>
    </row>
    <row r="37" spans="2:33" ht="25.5" customHeight="1" x14ac:dyDescent="0.2">
      <c r="B37" s="181"/>
      <c r="C37" s="185" t="s">
        <v>21</v>
      </c>
      <c r="D37" s="183"/>
      <c r="E37" s="63" t="s">
        <v>62</v>
      </c>
      <c r="F37" s="72" t="s">
        <v>42</v>
      </c>
      <c r="G37" s="184"/>
      <c r="H37" s="72" t="s">
        <v>19</v>
      </c>
      <c r="I37" s="39"/>
      <c r="J37" s="78">
        <v>1500</v>
      </c>
      <c r="K37" s="78">
        <v>1500</v>
      </c>
      <c r="L37" s="17">
        <v>193</v>
      </c>
      <c r="M37" s="55">
        <f t="shared" si="4"/>
        <v>0.12866666666666668</v>
      </c>
      <c r="N37" s="17">
        <v>511</v>
      </c>
      <c r="O37" s="58">
        <f t="shared" si="5"/>
        <v>0.34066666666666667</v>
      </c>
      <c r="P37" s="17">
        <v>876</v>
      </c>
      <c r="Q37" s="61">
        <f t="shared" si="2"/>
        <v>0.58399999999999996</v>
      </c>
      <c r="R37" s="17">
        <v>1379</v>
      </c>
      <c r="S37" s="93">
        <f t="shared" si="6"/>
        <v>0.91933333333333334</v>
      </c>
      <c r="T37" s="2"/>
      <c r="U37" s="1"/>
      <c r="AD37" s="6"/>
      <c r="AE37" s="6"/>
      <c r="AF37" s="6"/>
      <c r="AG37" s="6"/>
    </row>
    <row r="38" spans="2:33" ht="72" x14ac:dyDescent="0.2">
      <c r="B38" s="181"/>
      <c r="C38" s="185"/>
      <c r="D38" s="183"/>
      <c r="E38" s="63" t="s">
        <v>62</v>
      </c>
      <c r="F38" s="72" t="s">
        <v>43</v>
      </c>
      <c r="G38" s="184"/>
      <c r="H38" s="72" t="s">
        <v>19</v>
      </c>
      <c r="I38" s="39"/>
      <c r="J38" s="78">
        <v>3</v>
      </c>
      <c r="K38" s="78">
        <v>3</v>
      </c>
      <c r="L38" s="17">
        <v>0</v>
      </c>
      <c r="M38" s="55">
        <f t="shared" si="4"/>
        <v>0</v>
      </c>
      <c r="N38" s="17">
        <v>0</v>
      </c>
      <c r="O38" s="58">
        <f t="shared" si="5"/>
        <v>0</v>
      </c>
      <c r="P38" s="17">
        <v>0</v>
      </c>
      <c r="Q38" s="61">
        <f t="shared" si="2"/>
        <v>0</v>
      </c>
      <c r="R38" s="17">
        <v>0</v>
      </c>
      <c r="S38" s="93">
        <f t="shared" si="6"/>
        <v>0</v>
      </c>
      <c r="T38" s="2"/>
      <c r="U38" s="1"/>
      <c r="AD38" s="6"/>
      <c r="AE38" s="6"/>
      <c r="AF38" s="6"/>
      <c r="AG38" s="6"/>
    </row>
    <row r="39" spans="2:33" ht="49.5" customHeight="1" x14ac:dyDescent="0.2">
      <c r="B39" s="181"/>
      <c r="C39" s="185" t="s">
        <v>44</v>
      </c>
      <c r="D39" s="183" t="s">
        <v>45</v>
      </c>
      <c r="E39" s="63" t="s">
        <v>46</v>
      </c>
      <c r="F39" s="72" t="s">
        <v>47</v>
      </c>
      <c r="G39" s="184">
        <v>28916607534</v>
      </c>
      <c r="H39" s="72" t="s">
        <v>19</v>
      </c>
      <c r="I39" s="39"/>
      <c r="J39" s="78">
        <v>202</v>
      </c>
      <c r="K39" s="78">
        <v>202</v>
      </c>
      <c r="L39" s="17">
        <v>40</v>
      </c>
      <c r="M39" s="55">
        <f t="shared" si="4"/>
        <v>0.19801980198019803</v>
      </c>
      <c r="N39" s="17">
        <v>92</v>
      </c>
      <c r="O39" s="58">
        <f t="shared" si="5"/>
        <v>0.45544554455445546</v>
      </c>
      <c r="P39" s="17">
        <v>141</v>
      </c>
      <c r="Q39" s="61">
        <f t="shared" si="2"/>
        <v>0.69801980198019797</v>
      </c>
      <c r="R39" s="17">
        <v>185</v>
      </c>
      <c r="S39" s="93">
        <f t="shared" si="6"/>
        <v>0.91584158415841588</v>
      </c>
      <c r="T39" s="2"/>
      <c r="U39" s="1"/>
      <c r="AD39" s="6"/>
      <c r="AE39" s="6"/>
      <c r="AF39" s="6"/>
      <c r="AG39" s="6"/>
    </row>
    <row r="40" spans="2:33" ht="48" x14ac:dyDescent="0.2">
      <c r="B40" s="181"/>
      <c r="C40" s="185"/>
      <c r="D40" s="183"/>
      <c r="E40" s="63" t="s">
        <v>62</v>
      </c>
      <c r="F40" s="72" t="s">
        <v>48</v>
      </c>
      <c r="G40" s="184"/>
      <c r="H40" s="72" t="s">
        <v>19</v>
      </c>
      <c r="I40" s="39"/>
      <c r="J40" s="78">
        <v>11</v>
      </c>
      <c r="K40" s="78">
        <v>11</v>
      </c>
      <c r="L40" s="17">
        <v>15</v>
      </c>
      <c r="M40" s="55">
        <f t="shared" si="4"/>
        <v>1.3636363636363635</v>
      </c>
      <c r="N40" s="17">
        <v>15</v>
      </c>
      <c r="O40" s="55">
        <f>+N40/K40</f>
        <v>1.3636363636363635</v>
      </c>
      <c r="P40" s="17">
        <v>15</v>
      </c>
      <c r="Q40" s="61">
        <f t="shared" si="2"/>
        <v>1.3636363636363635</v>
      </c>
      <c r="R40" s="17">
        <v>15</v>
      </c>
      <c r="S40" s="93">
        <f t="shared" si="6"/>
        <v>1.3636363636363635</v>
      </c>
      <c r="T40" s="2"/>
      <c r="U40" s="1"/>
      <c r="AD40" s="6"/>
      <c r="AE40" s="6"/>
      <c r="AF40" s="6"/>
      <c r="AG40" s="6"/>
    </row>
    <row r="41" spans="2:33" ht="36" x14ac:dyDescent="0.2">
      <c r="B41" s="181"/>
      <c r="C41" s="185"/>
      <c r="D41" s="183" t="s">
        <v>31</v>
      </c>
      <c r="E41" s="63" t="s">
        <v>32</v>
      </c>
      <c r="F41" s="72" t="s">
        <v>33</v>
      </c>
      <c r="G41" s="210">
        <v>2098769277</v>
      </c>
      <c r="H41" s="72" t="s">
        <v>19</v>
      </c>
      <c r="I41" s="39"/>
      <c r="J41" s="78">
        <v>64</v>
      </c>
      <c r="K41" s="78">
        <v>64</v>
      </c>
      <c r="L41" s="17">
        <v>12</v>
      </c>
      <c r="M41" s="55">
        <f t="shared" si="4"/>
        <v>0.1875</v>
      </c>
      <c r="N41" s="17">
        <v>31</v>
      </c>
      <c r="O41" s="58">
        <f t="shared" ref="O41:O55" si="7">+N41/J41</f>
        <v>0.484375</v>
      </c>
      <c r="P41" s="17">
        <v>46</v>
      </c>
      <c r="Q41" s="61">
        <f t="shared" si="2"/>
        <v>0.71875</v>
      </c>
      <c r="R41" s="17">
        <v>60</v>
      </c>
      <c r="S41" s="93">
        <f t="shared" si="6"/>
        <v>0.9375</v>
      </c>
      <c r="T41" s="2"/>
      <c r="U41" s="1"/>
      <c r="AD41" s="6"/>
      <c r="AE41" s="6"/>
      <c r="AF41" s="6"/>
      <c r="AG41" s="6"/>
    </row>
    <row r="42" spans="2:33" ht="36" x14ac:dyDescent="0.2">
      <c r="B42" s="181"/>
      <c r="C42" s="185"/>
      <c r="D42" s="183"/>
      <c r="E42" s="63" t="s">
        <v>62</v>
      </c>
      <c r="F42" s="72" t="s">
        <v>34</v>
      </c>
      <c r="G42" s="203"/>
      <c r="H42" s="72" t="s">
        <v>19</v>
      </c>
      <c r="I42" s="39"/>
      <c r="J42" s="78">
        <v>2</v>
      </c>
      <c r="K42" s="78">
        <v>2</v>
      </c>
      <c r="L42" s="17">
        <v>0</v>
      </c>
      <c r="M42" s="55">
        <f t="shared" si="4"/>
        <v>0</v>
      </c>
      <c r="N42" s="17">
        <v>0</v>
      </c>
      <c r="O42" s="58">
        <f t="shared" si="7"/>
        <v>0</v>
      </c>
      <c r="P42" s="17">
        <v>2</v>
      </c>
      <c r="Q42" s="61">
        <f t="shared" si="2"/>
        <v>1</v>
      </c>
      <c r="R42" s="17">
        <v>3</v>
      </c>
      <c r="S42" s="93">
        <f t="shared" si="6"/>
        <v>1.5</v>
      </c>
      <c r="T42" s="2"/>
      <c r="U42" s="1"/>
      <c r="AD42" s="6"/>
      <c r="AE42" s="6"/>
      <c r="AF42" s="6"/>
      <c r="AG42" s="6"/>
    </row>
    <row r="43" spans="2:33" ht="96" x14ac:dyDescent="0.2">
      <c r="B43" s="181"/>
      <c r="C43" s="72" t="s">
        <v>49</v>
      </c>
      <c r="D43" s="71" t="s">
        <v>50</v>
      </c>
      <c r="E43" s="63" t="s">
        <v>51</v>
      </c>
      <c r="F43" s="72" t="s">
        <v>52</v>
      </c>
      <c r="G43" s="53">
        <v>36726962</v>
      </c>
      <c r="H43" s="72" t="s">
        <v>19</v>
      </c>
      <c r="I43" s="39"/>
      <c r="J43" s="78">
        <v>49</v>
      </c>
      <c r="K43" s="78">
        <v>49</v>
      </c>
      <c r="L43" s="17">
        <v>25</v>
      </c>
      <c r="M43" s="55">
        <f t="shared" si="4"/>
        <v>0.51020408163265307</v>
      </c>
      <c r="N43" s="17">
        <v>31</v>
      </c>
      <c r="O43" s="58">
        <f t="shared" si="7"/>
        <v>0.63265306122448983</v>
      </c>
      <c r="P43" s="17">
        <v>36</v>
      </c>
      <c r="Q43" s="61">
        <f t="shared" si="2"/>
        <v>0.73469387755102045</v>
      </c>
      <c r="R43" s="17">
        <v>38</v>
      </c>
      <c r="S43" s="93">
        <f t="shared" si="6"/>
        <v>0.77551020408163263</v>
      </c>
      <c r="T43" s="2"/>
      <c r="U43" s="1"/>
      <c r="AD43" s="6"/>
      <c r="AE43" s="6"/>
      <c r="AF43" s="6"/>
      <c r="AG43" s="6"/>
    </row>
    <row r="44" spans="2:33" ht="90.75" customHeight="1" x14ac:dyDescent="0.2">
      <c r="B44" s="181"/>
      <c r="C44" s="72" t="s">
        <v>21</v>
      </c>
      <c r="D44" s="71" t="s">
        <v>68</v>
      </c>
      <c r="E44" s="63" t="s">
        <v>69</v>
      </c>
      <c r="F44" s="72" t="s">
        <v>70</v>
      </c>
      <c r="G44" s="53">
        <v>1499802037</v>
      </c>
      <c r="H44" s="72" t="s">
        <v>71</v>
      </c>
      <c r="I44" s="39"/>
      <c r="J44" s="79">
        <v>8760</v>
      </c>
      <c r="K44" s="79">
        <v>8760</v>
      </c>
      <c r="L44" s="17">
        <v>1191</v>
      </c>
      <c r="M44" s="55">
        <f t="shared" si="4"/>
        <v>0.13595890410958905</v>
      </c>
      <c r="N44" s="17">
        <v>3228</v>
      </c>
      <c r="O44" s="58">
        <f t="shared" si="7"/>
        <v>0.36849315068493149</v>
      </c>
      <c r="P44" s="17">
        <v>5536</v>
      </c>
      <c r="Q44" s="61">
        <f t="shared" si="2"/>
        <v>0.63196347031963473</v>
      </c>
      <c r="R44" s="17">
        <v>7531</v>
      </c>
      <c r="S44" s="93">
        <f t="shared" si="6"/>
        <v>0.85970319634703196</v>
      </c>
      <c r="T44" s="2"/>
      <c r="U44" s="1"/>
      <c r="AD44" s="6"/>
      <c r="AE44" s="6"/>
      <c r="AF44" s="6"/>
      <c r="AG44" s="6"/>
    </row>
    <row r="45" spans="2:33" ht="36" x14ac:dyDescent="0.2">
      <c r="B45" s="181"/>
      <c r="C45" s="185" t="s">
        <v>25</v>
      </c>
      <c r="D45" s="183" t="s">
        <v>78</v>
      </c>
      <c r="E45" s="63" t="s">
        <v>79</v>
      </c>
      <c r="F45" s="72" t="s">
        <v>80</v>
      </c>
      <c r="G45" s="184">
        <v>10507807064</v>
      </c>
      <c r="H45" s="72" t="s">
        <v>71</v>
      </c>
      <c r="I45" s="39"/>
      <c r="J45" s="79">
        <v>720</v>
      </c>
      <c r="K45" s="79">
        <v>720</v>
      </c>
      <c r="L45" s="17">
        <v>128</v>
      </c>
      <c r="M45" s="55">
        <f t="shared" si="4"/>
        <v>0.17777777777777778</v>
      </c>
      <c r="N45" s="17">
        <v>200</v>
      </c>
      <c r="O45" s="58">
        <f t="shared" si="7"/>
        <v>0.27777777777777779</v>
      </c>
      <c r="P45" s="17">
        <v>436</v>
      </c>
      <c r="Q45" s="61">
        <f t="shared" si="2"/>
        <v>0.60555555555555551</v>
      </c>
      <c r="R45" s="17">
        <v>722</v>
      </c>
      <c r="S45" s="93">
        <f t="shared" si="6"/>
        <v>1.0027777777777778</v>
      </c>
      <c r="T45" s="2"/>
      <c r="U45" s="1"/>
      <c r="AD45" s="6"/>
      <c r="AE45" s="6"/>
      <c r="AF45" s="6"/>
      <c r="AG45" s="6"/>
    </row>
    <row r="46" spans="2:33" ht="48" x14ac:dyDescent="0.2">
      <c r="B46" s="181"/>
      <c r="C46" s="185"/>
      <c r="D46" s="183"/>
      <c r="E46" s="63" t="s">
        <v>62</v>
      </c>
      <c r="F46" s="72" t="s">
        <v>81</v>
      </c>
      <c r="G46" s="184"/>
      <c r="H46" s="72" t="s">
        <v>71</v>
      </c>
      <c r="I46" s="39"/>
      <c r="J46" s="79">
        <v>13</v>
      </c>
      <c r="K46" s="79">
        <v>13</v>
      </c>
      <c r="L46" s="17">
        <v>10</v>
      </c>
      <c r="M46" s="55">
        <f t="shared" si="4"/>
        <v>0.76923076923076927</v>
      </c>
      <c r="N46" s="17">
        <v>12</v>
      </c>
      <c r="O46" s="58">
        <f t="shared" si="7"/>
        <v>0.92307692307692313</v>
      </c>
      <c r="P46" s="17">
        <v>12</v>
      </c>
      <c r="Q46" s="61">
        <f t="shared" si="2"/>
        <v>0.92307692307692313</v>
      </c>
      <c r="R46" s="17">
        <v>12</v>
      </c>
      <c r="S46" s="93">
        <f t="shared" si="6"/>
        <v>0.92307692307692313</v>
      </c>
      <c r="T46" s="2"/>
      <c r="U46" s="1"/>
      <c r="AD46" s="6"/>
      <c r="AE46" s="6"/>
      <c r="AF46" s="6"/>
      <c r="AG46" s="6"/>
    </row>
    <row r="47" spans="2:33" ht="72" x14ac:dyDescent="0.2">
      <c r="B47" s="181"/>
      <c r="C47" s="72" t="s">
        <v>59</v>
      </c>
      <c r="D47" s="71" t="s">
        <v>82</v>
      </c>
      <c r="E47" s="63" t="s">
        <v>83</v>
      </c>
      <c r="F47" s="72" t="s">
        <v>84</v>
      </c>
      <c r="G47" s="53">
        <v>1542831006</v>
      </c>
      <c r="H47" s="72" t="s">
        <v>85</v>
      </c>
      <c r="I47" s="39"/>
      <c r="J47" s="79">
        <v>690</v>
      </c>
      <c r="K47" s="79">
        <v>690</v>
      </c>
      <c r="L47" s="17">
        <v>287</v>
      </c>
      <c r="M47" s="55">
        <f t="shared" si="4"/>
        <v>0.41594202898550725</v>
      </c>
      <c r="N47" s="17">
        <v>426</v>
      </c>
      <c r="O47" s="58">
        <f t="shared" si="7"/>
        <v>0.61739130434782608</v>
      </c>
      <c r="P47" s="17">
        <v>624</v>
      </c>
      <c r="Q47" s="61">
        <f t="shared" si="2"/>
        <v>0.90434782608695652</v>
      </c>
      <c r="R47" s="17">
        <v>737</v>
      </c>
      <c r="S47" s="93">
        <f t="shared" si="6"/>
        <v>1.0681159420289854</v>
      </c>
      <c r="T47" s="2"/>
      <c r="U47" s="1"/>
      <c r="AD47" s="6"/>
      <c r="AE47" s="6"/>
      <c r="AF47" s="6"/>
      <c r="AG47" s="6"/>
    </row>
    <row r="48" spans="2:33" ht="48" x14ac:dyDescent="0.2">
      <c r="B48" s="181"/>
      <c r="C48" s="185" t="s">
        <v>92</v>
      </c>
      <c r="D48" s="183" t="s">
        <v>93</v>
      </c>
      <c r="E48" s="185" t="s">
        <v>94</v>
      </c>
      <c r="F48" s="186" t="s">
        <v>95</v>
      </c>
      <c r="G48" s="184">
        <v>881976334</v>
      </c>
      <c r="H48" s="185" t="s">
        <v>71</v>
      </c>
      <c r="I48" s="39" t="s">
        <v>96</v>
      </c>
      <c r="J48" s="79">
        <v>10000</v>
      </c>
      <c r="K48" s="205">
        <v>145000</v>
      </c>
      <c r="L48" s="73">
        <v>54</v>
      </c>
      <c r="M48" s="56">
        <f t="shared" si="4"/>
        <v>5.4000000000000003E-3</v>
      </c>
      <c r="N48" s="73">
        <v>618</v>
      </c>
      <c r="O48" s="59">
        <f t="shared" si="7"/>
        <v>6.1800000000000001E-2</v>
      </c>
      <c r="P48" s="73">
        <v>1378</v>
      </c>
      <c r="Q48" s="61">
        <f t="shared" si="2"/>
        <v>0.13780000000000001</v>
      </c>
      <c r="R48" s="17">
        <v>10155</v>
      </c>
      <c r="S48" s="93">
        <f t="shared" si="6"/>
        <v>1.0155000000000001</v>
      </c>
      <c r="T48" s="2"/>
      <c r="U48" s="1"/>
      <c r="AD48" s="6"/>
      <c r="AE48" s="6"/>
      <c r="AF48" s="6"/>
      <c r="AG48" s="6"/>
    </row>
    <row r="49" spans="2:33" ht="48" x14ac:dyDescent="0.2">
      <c r="B49" s="181"/>
      <c r="C49" s="185"/>
      <c r="D49" s="183"/>
      <c r="E49" s="185"/>
      <c r="F49" s="186"/>
      <c r="G49" s="184"/>
      <c r="H49" s="185"/>
      <c r="I49" s="39" t="s">
        <v>97</v>
      </c>
      <c r="J49" s="79">
        <v>135000</v>
      </c>
      <c r="K49" s="205"/>
      <c r="L49" s="73">
        <v>31907</v>
      </c>
      <c r="M49" s="56">
        <f t="shared" si="4"/>
        <v>0.23634814814814814</v>
      </c>
      <c r="N49" s="73">
        <v>66091</v>
      </c>
      <c r="O49" s="59">
        <f t="shared" si="7"/>
        <v>0.48956296296296298</v>
      </c>
      <c r="P49" s="73">
        <v>103432</v>
      </c>
      <c r="Q49" s="61">
        <f t="shared" si="2"/>
        <v>0.76616296296296293</v>
      </c>
      <c r="R49" s="17">
        <v>135719</v>
      </c>
      <c r="S49" s="93">
        <f t="shared" si="6"/>
        <v>1.005325925925926</v>
      </c>
      <c r="T49" s="2"/>
      <c r="U49" s="1"/>
      <c r="AD49" s="6"/>
      <c r="AE49" s="6"/>
      <c r="AF49" s="6"/>
      <c r="AG49" s="6"/>
    </row>
    <row r="50" spans="2:33" ht="24" customHeight="1" x14ac:dyDescent="0.2">
      <c r="B50" s="181"/>
      <c r="C50" s="185"/>
      <c r="D50" s="183" t="s">
        <v>72</v>
      </c>
      <c r="E50" s="63" t="s">
        <v>73</v>
      </c>
      <c r="F50" s="72" t="s">
        <v>74</v>
      </c>
      <c r="G50" s="184">
        <v>29818731142</v>
      </c>
      <c r="H50" s="185" t="s">
        <v>71</v>
      </c>
      <c r="I50" s="209"/>
      <c r="J50" s="79">
        <v>4800</v>
      </c>
      <c r="K50" s="79">
        <v>4800</v>
      </c>
      <c r="L50" s="17">
        <v>65</v>
      </c>
      <c r="M50" s="55">
        <f t="shared" si="4"/>
        <v>1.3541666666666667E-2</v>
      </c>
      <c r="N50" s="17">
        <v>544</v>
      </c>
      <c r="O50" s="58">
        <f t="shared" si="7"/>
        <v>0.11333333333333333</v>
      </c>
      <c r="P50" s="17">
        <v>3884</v>
      </c>
      <c r="Q50" s="61">
        <f t="shared" si="2"/>
        <v>0.8091666666666667</v>
      </c>
      <c r="R50" s="17">
        <v>4543</v>
      </c>
      <c r="S50" s="93">
        <f t="shared" si="6"/>
        <v>0.94645833333333329</v>
      </c>
      <c r="T50" s="2"/>
      <c r="U50" s="1"/>
      <c r="AD50" s="6"/>
      <c r="AE50" s="6"/>
      <c r="AF50" s="6"/>
      <c r="AG50" s="6"/>
    </row>
    <row r="51" spans="2:33" ht="24" x14ac:dyDescent="0.2">
      <c r="B51" s="181"/>
      <c r="C51" s="185"/>
      <c r="D51" s="183"/>
      <c r="E51" s="63" t="s">
        <v>62</v>
      </c>
      <c r="F51" s="72" t="s">
        <v>75</v>
      </c>
      <c r="G51" s="184"/>
      <c r="H51" s="185"/>
      <c r="I51" s="209"/>
      <c r="J51" s="79">
        <v>7</v>
      </c>
      <c r="K51" s="79">
        <v>7</v>
      </c>
      <c r="L51" s="17">
        <v>7</v>
      </c>
      <c r="M51" s="55">
        <f t="shared" si="4"/>
        <v>1</v>
      </c>
      <c r="N51" s="17">
        <v>7</v>
      </c>
      <c r="O51" s="58">
        <f t="shared" si="7"/>
        <v>1</v>
      </c>
      <c r="P51" s="17">
        <v>7</v>
      </c>
      <c r="Q51" s="61">
        <f t="shared" si="2"/>
        <v>1</v>
      </c>
      <c r="R51" s="17">
        <v>7</v>
      </c>
      <c r="S51" s="93">
        <f t="shared" si="6"/>
        <v>1</v>
      </c>
      <c r="T51" s="2"/>
      <c r="U51" s="1"/>
      <c r="AD51" s="6"/>
      <c r="AE51" s="6"/>
      <c r="AF51" s="6"/>
      <c r="AG51" s="6"/>
    </row>
    <row r="52" spans="2:33" ht="36" x14ac:dyDescent="0.2">
      <c r="B52" s="181"/>
      <c r="C52" s="185"/>
      <c r="D52" s="183"/>
      <c r="E52" s="63" t="s">
        <v>62</v>
      </c>
      <c r="F52" s="72" t="s">
        <v>76</v>
      </c>
      <c r="G52" s="184"/>
      <c r="H52" s="185"/>
      <c r="I52" s="209"/>
      <c r="J52" s="79">
        <v>5</v>
      </c>
      <c r="K52" s="79">
        <v>5</v>
      </c>
      <c r="L52" s="17">
        <v>5</v>
      </c>
      <c r="M52" s="55">
        <f t="shared" si="4"/>
        <v>1</v>
      </c>
      <c r="N52" s="17">
        <v>5</v>
      </c>
      <c r="O52" s="58">
        <f t="shared" si="7"/>
        <v>1</v>
      </c>
      <c r="P52" s="17">
        <v>5</v>
      </c>
      <c r="Q52" s="61">
        <f t="shared" si="2"/>
        <v>1</v>
      </c>
      <c r="R52" s="17">
        <v>5</v>
      </c>
      <c r="S52" s="93">
        <f t="shared" si="6"/>
        <v>1</v>
      </c>
      <c r="T52" s="2"/>
      <c r="U52" s="1"/>
      <c r="AD52" s="6"/>
      <c r="AE52" s="6"/>
      <c r="AF52" s="6"/>
      <c r="AG52" s="6"/>
    </row>
    <row r="53" spans="2:33" ht="36" x14ac:dyDescent="0.2">
      <c r="B53" s="181"/>
      <c r="C53" s="185"/>
      <c r="D53" s="183"/>
      <c r="E53" s="63" t="s">
        <v>62</v>
      </c>
      <c r="F53" s="72" t="s">
        <v>77</v>
      </c>
      <c r="G53" s="184"/>
      <c r="H53" s="185"/>
      <c r="I53" s="209"/>
      <c r="J53" s="79">
        <v>110</v>
      </c>
      <c r="K53" s="79">
        <v>110</v>
      </c>
      <c r="L53" s="17">
        <v>95</v>
      </c>
      <c r="M53" s="55">
        <f t="shared" si="4"/>
        <v>0.86363636363636365</v>
      </c>
      <c r="N53" s="17">
        <v>100</v>
      </c>
      <c r="O53" s="58">
        <f t="shared" si="7"/>
        <v>0.90909090909090906</v>
      </c>
      <c r="P53" s="17">
        <v>92</v>
      </c>
      <c r="Q53" s="61">
        <f t="shared" si="2"/>
        <v>0.83636363636363631</v>
      </c>
      <c r="R53" s="17">
        <v>78</v>
      </c>
      <c r="S53" s="93">
        <f t="shared" si="6"/>
        <v>0.70909090909090911</v>
      </c>
      <c r="T53" s="2"/>
      <c r="U53" s="1"/>
      <c r="AD53" s="6"/>
      <c r="AE53" s="6"/>
      <c r="AF53" s="6"/>
      <c r="AG53" s="6"/>
    </row>
    <row r="54" spans="2:33" ht="65.25" customHeight="1" x14ac:dyDescent="0.2">
      <c r="B54" s="181"/>
      <c r="C54" s="19" t="s">
        <v>59</v>
      </c>
      <c r="D54" s="71" t="s">
        <v>90</v>
      </c>
      <c r="E54" s="63" t="s">
        <v>83</v>
      </c>
      <c r="F54" s="72" t="s">
        <v>91</v>
      </c>
      <c r="G54" s="53">
        <v>166320595</v>
      </c>
      <c r="H54" s="72" t="s">
        <v>71</v>
      </c>
      <c r="I54" s="39"/>
      <c r="J54" s="79">
        <v>110</v>
      </c>
      <c r="K54" s="79">
        <v>110</v>
      </c>
      <c r="L54" s="17">
        <v>6</v>
      </c>
      <c r="M54" s="55">
        <f t="shared" si="4"/>
        <v>5.4545454545454543E-2</v>
      </c>
      <c r="N54" s="17">
        <v>6</v>
      </c>
      <c r="O54" s="58">
        <f t="shared" si="7"/>
        <v>5.4545454545454543E-2</v>
      </c>
      <c r="P54" s="17">
        <v>28</v>
      </c>
      <c r="Q54" s="61">
        <f t="shared" si="2"/>
        <v>0.25454545454545452</v>
      </c>
      <c r="R54" s="17">
        <v>102</v>
      </c>
      <c r="S54" s="93">
        <f t="shared" si="6"/>
        <v>0.92727272727272725</v>
      </c>
      <c r="T54" s="2"/>
      <c r="U54" s="1"/>
      <c r="AD54" s="6"/>
      <c r="AE54" s="6"/>
      <c r="AF54" s="6"/>
      <c r="AG54" s="6"/>
    </row>
    <row r="55" spans="2:33" ht="81" customHeight="1" thickBot="1" x14ac:dyDescent="0.25">
      <c r="B55" s="182"/>
      <c r="C55" s="89" t="s">
        <v>21</v>
      </c>
      <c r="D55" s="94" t="s">
        <v>86</v>
      </c>
      <c r="E55" s="64" t="s">
        <v>87</v>
      </c>
      <c r="F55" s="89" t="s">
        <v>88</v>
      </c>
      <c r="G55" s="95">
        <v>126683284</v>
      </c>
      <c r="H55" s="89" t="s">
        <v>89</v>
      </c>
      <c r="I55" s="96"/>
      <c r="J55" s="97">
        <v>4</v>
      </c>
      <c r="K55" s="97">
        <v>4</v>
      </c>
      <c r="L55" s="98">
        <v>0</v>
      </c>
      <c r="M55" s="99">
        <f t="shared" si="4"/>
        <v>0</v>
      </c>
      <c r="N55" s="98">
        <v>4</v>
      </c>
      <c r="O55" s="100">
        <f t="shared" si="7"/>
        <v>1</v>
      </c>
      <c r="P55" s="98">
        <v>4</v>
      </c>
      <c r="Q55" s="101">
        <f t="shared" si="2"/>
        <v>1</v>
      </c>
      <c r="R55" s="98">
        <v>6</v>
      </c>
      <c r="S55" s="102">
        <f t="shared" si="6"/>
        <v>1.5</v>
      </c>
      <c r="T55" s="2"/>
      <c r="U55" s="1"/>
      <c r="AD55" s="6"/>
      <c r="AE55" s="6"/>
      <c r="AF55" s="6"/>
      <c r="AG55" s="6"/>
    </row>
    <row r="56" spans="2:33" x14ac:dyDescent="0.2">
      <c r="B56" s="1" t="s">
        <v>191</v>
      </c>
    </row>
    <row r="58" spans="2:33" ht="12.75" x14ac:dyDescent="0.2">
      <c r="B58" s="7"/>
      <c r="C58" s="7"/>
      <c r="D58" s="7"/>
      <c r="E58" s="7"/>
      <c r="F58" s="8"/>
      <c r="G58" s="8"/>
      <c r="H58" s="8"/>
      <c r="I58" s="37"/>
      <c r="J58" s="8"/>
      <c r="K58" s="9"/>
      <c r="L58" s="10"/>
      <c r="M58" s="10"/>
      <c r="N58" s="10"/>
      <c r="O58" s="10"/>
      <c r="P58" s="10"/>
      <c r="Q58" s="10"/>
      <c r="R58" s="10"/>
      <c r="S58" s="10"/>
      <c r="T58" s="4"/>
      <c r="U58" s="5"/>
    </row>
    <row r="59" spans="2:33" s="1" customFormat="1" x14ac:dyDescent="0.2">
      <c r="L59" s="4"/>
      <c r="M59" s="4"/>
      <c r="N59" s="4"/>
      <c r="U59" s="2"/>
    </row>
    <row r="60" spans="2:33" s="1" customFormat="1" ht="15.75" customHeight="1" x14ac:dyDescent="0.2">
      <c r="B60" s="187" t="s">
        <v>133</v>
      </c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68"/>
      <c r="U60" s="68"/>
      <c r="V60" s="68"/>
    </row>
    <row r="61" spans="2:33" s="1" customFormat="1" ht="12.75" thickBot="1" x14ac:dyDescent="0.25">
      <c r="D61" s="11"/>
      <c r="E61" s="12"/>
      <c r="F61" s="12"/>
      <c r="G61" s="12"/>
      <c r="H61" s="12"/>
      <c r="I61" s="12"/>
      <c r="J61" s="12"/>
      <c r="K61" s="13"/>
      <c r="L61" s="13"/>
      <c r="U61" s="2"/>
    </row>
    <row r="62" spans="2:33" ht="24" x14ac:dyDescent="0.2">
      <c r="B62" s="188" t="s">
        <v>0</v>
      </c>
      <c r="C62" s="190" t="s">
        <v>1</v>
      </c>
      <c r="D62" s="190" t="s">
        <v>2</v>
      </c>
      <c r="E62" s="190" t="s">
        <v>134</v>
      </c>
      <c r="F62" s="190" t="s">
        <v>4</v>
      </c>
      <c r="G62" s="190"/>
      <c r="H62" s="190" t="s">
        <v>190</v>
      </c>
      <c r="I62" s="190" t="s">
        <v>8</v>
      </c>
      <c r="J62" s="190"/>
      <c r="K62" s="190" t="s">
        <v>189</v>
      </c>
      <c r="L62" s="74" t="s">
        <v>180</v>
      </c>
      <c r="M62" s="207" t="s">
        <v>182</v>
      </c>
      <c r="N62" s="74" t="s">
        <v>181</v>
      </c>
      <c r="O62" s="170" t="s">
        <v>183</v>
      </c>
      <c r="P62" s="74" t="s">
        <v>185</v>
      </c>
      <c r="Q62" s="170" t="s">
        <v>184</v>
      </c>
      <c r="R62" s="74" t="s">
        <v>186</v>
      </c>
      <c r="S62" s="164" t="s">
        <v>187</v>
      </c>
      <c r="AF62" s="6"/>
      <c r="AG62" s="6"/>
    </row>
    <row r="63" spans="2:33" ht="13.5" customHeight="1" thickBot="1" x14ac:dyDescent="0.25">
      <c r="B63" s="189"/>
      <c r="C63" s="191"/>
      <c r="D63" s="191"/>
      <c r="E63" s="191"/>
      <c r="F63" s="191"/>
      <c r="G63" s="191"/>
      <c r="H63" s="191"/>
      <c r="I63" s="191"/>
      <c r="J63" s="191"/>
      <c r="K63" s="191"/>
      <c r="L63" s="52">
        <v>43555</v>
      </c>
      <c r="M63" s="208"/>
      <c r="N63" s="52">
        <v>43646</v>
      </c>
      <c r="O63" s="171"/>
      <c r="P63" s="52">
        <v>43738</v>
      </c>
      <c r="Q63" s="171"/>
      <c r="R63" s="52">
        <v>43830</v>
      </c>
      <c r="S63" s="165"/>
      <c r="AF63" s="6"/>
      <c r="AG63" s="6"/>
    </row>
    <row r="64" spans="2:33" ht="48" customHeight="1" x14ac:dyDescent="0.2">
      <c r="B64" s="206" t="s">
        <v>135</v>
      </c>
      <c r="C64" s="193" t="s">
        <v>136</v>
      </c>
      <c r="D64" s="69" t="s">
        <v>137</v>
      </c>
      <c r="E64" s="69" t="s">
        <v>138</v>
      </c>
      <c r="F64" s="193" t="s">
        <v>139</v>
      </c>
      <c r="G64" s="193"/>
      <c r="H64" s="48">
        <v>618156557</v>
      </c>
      <c r="I64" s="193" t="s">
        <v>140</v>
      </c>
      <c r="J64" s="193"/>
      <c r="K64" s="49">
        <v>21</v>
      </c>
      <c r="L64" s="50">
        <v>2</v>
      </c>
      <c r="M64" s="77">
        <f t="shared" ref="M64:M71" si="8">+L64/K64</f>
        <v>9.5238095238095233E-2</v>
      </c>
      <c r="N64" s="51">
        <v>12</v>
      </c>
      <c r="O64" s="77">
        <f t="shared" ref="O64:O71" si="9">+N64/K64</f>
        <v>0.5714285714285714</v>
      </c>
      <c r="P64" s="51">
        <v>15</v>
      </c>
      <c r="Q64" s="103">
        <f>+P64/K64</f>
        <v>0.7142857142857143</v>
      </c>
      <c r="R64" s="51">
        <v>21</v>
      </c>
      <c r="S64" s="83">
        <f>+R64/K64</f>
        <v>1</v>
      </c>
      <c r="AF64" s="6"/>
      <c r="AG64" s="6"/>
    </row>
    <row r="65" spans="2:33" ht="48" customHeight="1" x14ac:dyDescent="0.2">
      <c r="B65" s="195"/>
      <c r="C65" s="173"/>
      <c r="D65" s="66" t="s">
        <v>141</v>
      </c>
      <c r="E65" s="66" t="s">
        <v>138</v>
      </c>
      <c r="F65" s="173" t="s">
        <v>142</v>
      </c>
      <c r="G65" s="173"/>
      <c r="H65" s="22">
        <v>1497580636</v>
      </c>
      <c r="I65" s="173" t="s">
        <v>140</v>
      </c>
      <c r="J65" s="173"/>
      <c r="K65" s="32">
        <v>1</v>
      </c>
      <c r="L65" s="20">
        <v>0</v>
      </c>
      <c r="M65" s="80">
        <f t="shared" si="8"/>
        <v>0</v>
      </c>
      <c r="N65" s="21">
        <v>0</v>
      </c>
      <c r="O65" s="80">
        <f t="shared" si="9"/>
        <v>0</v>
      </c>
      <c r="P65" s="21">
        <v>0</v>
      </c>
      <c r="Q65" s="88">
        <f t="shared" ref="Q65:Q71" si="10">+P65/K65</f>
        <v>0</v>
      </c>
      <c r="R65" s="21">
        <v>1</v>
      </c>
      <c r="S65" s="84">
        <f>+R65/K65</f>
        <v>1</v>
      </c>
      <c r="AF65" s="6"/>
      <c r="AG65" s="6"/>
    </row>
    <row r="66" spans="2:33" ht="36" customHeight="1" x14ac:dyDescent="0.2">
      <c r="B66" s="195"/>
      <c r="C66" s="173"/>
      <c r="D66" s="66" t="s">
        <v>143</v>
      </c>
      <c r="E66" s="66" t="s">
        <v>144</v>
      </c>
      <c r="F66" s="173" t="s">
        <v>145</v>
      </c>
      <c r="G66" s="173"/>
      <c r="H66" s="22">
        <v>6576680334</v>
      </c>
      <c r="I66" s="173" t="s">
        <v>140</v>
      </c>
      <c r="J66" s="173"/>
      <c r="K66" s="33">
        <v>0.99</v>
      </c>
      <c r="L66" s="23">
        <v>0.99</v>
      </c>
      <c r="M66" s="80">
        <f t="shared" si="8"/>
        <v>1</v>
      </c>
      <c r="N66" s="24">
        <v>0.99</v>
      </c>
      <c r="O66" s="80">
        <f t="shared" si="9"/>
        <v>1</v>
      </c>
      <c r="P66" s="24">
        <v>0.99</v>
      </c>
      <c r="Q66" s="88">
        <f t="shared" si="10"/>
        <v>1</v>
      </c>
      <c r="R66" s="24">
        <v>0.99</v>
      </c>
      <c r="S66" s="84">
        <f>+R66/K66</f>
        <v>1</v>
      </c>
      <c r="AF66" s="6"/>
      <c r="AG66" s="6"/>
    </row>
    <row r="67" spans="2:33" ht="48" customHeight="1" x14ac:dyDescent="0.2">
      <c r="B67" s="70" t="s">
        <v>146</v>
      </c>
      <c r="C67" s="173"/>
      <c r="D67" s="66" t="s">
        <v>147</v>
      </c>
      <c r="E67" s="66" t="s">
        <v>148</v>
      </c>
      <c r="F67" s="173" t="s">
        <v>147</v>
      </c>
      <c r="G67" s="173"/>
      <c r="H67" s="22">
        <v>3901789102</v>
      </c>
      <c r="I67" s="173" t="s">
        <v>149</v>
      </c>
      <c r="J67" s="173"/>
      <c r="K67" s="32">
        <v>15</v>
      </c>
      <c r="L67" s="20">
        <v>0</v>
      </c>
      <c r="M67" s="80">
        <f t="shared" si="8"/>
        <v>0</v>
      </c>
      <c r="N67" s="21">
        <v>0</v>
      </c>
      <c r="O67" s="80">
        <f t="shared" si="9"/>
        <v>0</v>
      </c>
      <c r="P67" s="21">
        <v>0</v>
      </c>
      <c r="Q67" s="88">
        <f t="shared" si="10"/>
        <v>0</v>
      </c>
      <c r="R67" s="21">
        <v>16</v>
      </c>
      <c r="S67" s="84">
        <f t="shared" ref="S67:S70" si="11">+R67/K67</f>
        <v>1.0666666666666667</v>
      </c>
      <c r="AF67" s="6"/>
      <c r="AG67" s="6"/>
    </row>
    <row r="68" spans="2:33" ht="24" customHeight="1" x14ac:dyDescent="0.2">
      <c r="B68" s="195" t="s">
        <v>150</v>
      </c>
      <c r="C68" s="173"/>
      <c r="D68" s="173" t="s">
        <v>151</v>
      </c>
      <c r="E68" s="66" t="s">
        <v>152</v>
      </c>
      <c r="F68" s="173" t="s">
        <v>153</v>
      </c>
      <c r="G68" s="173"/>
      <c r="H68" s="161">
        <v>2334612168</v>
      </c>
      <c r="I68" s="173" t="s">
        <v>154</v>
      </c>
      <c r="J68" s="173"/>
      <c r="K68" s="32">
        <v>1</v>
      </c>
      <c r="L68" s="20">
        <v>0</v>
      </c>
      <c r="M68" s="80">
        <f t="shared" si="8"/>
        <v>0</v>
      </c>
      <c r="N68" s="21">
        <v>0</v>
      </c>
      <c r="O68" s="80">
        <f t="shared" si="9"/>
        <v>0</v>
      </c>
      <c r="P68" s="21">
        <v>0</v>
      </c>
      <c r="Q68" s="88">
        <f t="shared" si="10"/>
        <v>0</v>
      </c>
      <c r="R68" s="21">
        <v>1</v>
      </c>
      <c r="S68" s="84">
        <f t="shared" si="11"/>
        <v>1</v>
      </c>
      <c r="AF68" s="6"/>
      <c r="AG68" s="6"/>
    </row>
    <row r="69" spans="2:33" ht="24" customHeight="1" x14ac:dyDescent="0.2">
      <c r="B69" s="195"/>
      <c r="C69" s="173"/>
      <c r="D69" s="173"/>
      <c r="E69" s="66" t="s">
        <v>62</v>
      </c>
      <c r="F69" s="173" t="s">
        <v>155</v>
      </c>
      <c r="G69" s="173"/>
      <c r="H69" s="161"/>
      <c r="I69" s="173" t="s">
        <v>154</v>
      </c>
      <c r="J69" s="173"/>
      <c r="K69" s="32">
        <v>1</v>
      </c>
      <c r="L69" s="20">
        <v>0</v>
      </c>
      <c r="M69" s="80">
        <f t="shared" si="8"/>
        <v>0</v>
      </c>
      <c r="N69" s="21">
        <v>0</v>
      </c>
      <c r="O69" s="80">
        <f t="shared" si="9"/>
        <v>0</v>
      </c>
      <c r="P69" s="21">
        <v>0</v>
      </c>
      <c r="Q69" s="88">
        <f t="shared" si="10"/>
        <v>0</v>
      </c>
      <c r="R69" s="21">
        <v>1</v>
      </c>
      <c r="S69" s="84">
        <f t="shared" si="11"/>
        <v>1</v>
      </c>
      <c r="AF69" s="6"/>
      <c r="AG69" s="6"/>
    </row>
    <row r="70" spans="2:33" ht="36" customHeight="1" x14ac:dyDescent="0.2">
      <c r="B70" s="70" t="s">
        <v>156</v>
      </c>
      <c r="C70" s="173"/>
      <c r="D70" s="66" t="s">
        <v>157</v>
      </c>
      <c r="E70" s="66" t="s">
        <v>158</v>
      </c>
      <c r="F70" s="173" t="s">
        <v>159</v>
      </c>
      <c r="G70" s="173"/>
      <c r="H70" s="22">
        <v>5004710322</v>
      </c>
      <c r="I70" s="173" t="s">
        <v>149</v>
      </c>
      <c r="J70" s="173"/>
      <c r="K70" s="32">
        <v>1</v>
      </c>
      <c r="L70" s="20">
        <v>0</v>
      </c>
      <c r="M70" s="80">
        <f t="shared" si="8"/>
        <v>0</v>
      </c>
      <c r="N70" s="21">
        <v>0</v>
      </c>
      <c r="O70" s="80">
        <f t="shared" si="9"/>
        <v>0</v>
      </c>
      <c r="P70" s="21">
        <v>0</v>
      </c>
      <c r="Q70" s="88">
        <f t="shared" si="10"/>
        <v>0</v>
      </c>
      <c r="R70" s="21">
        <v>1</v>
      </c>
      <c r="S70" s="84">
        <f t="shared" si="11"/>
        <v>1</v>
      </c>
      <c r="AF70" s="6"/>
      <c r="AG70" s="6"/>
    </row>
    <row r="71" spans="2:33" ht="60.75" thickBot="1" x14ac:dyDescent="0.25">
      <c r="B71" s="44" t="s">
        <v>160</v>
      </c>
      <c r="C71" s="194"/>
      <c r="D71" s="67" t="s">
        <v>161</v>
      </c>
      <c r="E71" s="67" t="s">
        <v>162</v>
      </c>
      <c r="F71" s="194" t="s">
        <v>163</v>
      </c>
      <c r="G71" s="194"/>
      <c r="H71" s="45">
        <v>670000000</v>
      </c>
      <c r="I71" s="218" t="s">
        <v>149</v>
      </c>
      <c r="J71" s="218"/>
      <c r="K71" s="34">
        <v>303</v>
      </c>
      <c r="L71" s="46">
        <v>0</v>
      </c>
      <c r="M71" s="81">
        <f t="shared" si="8"/>
        <v>0</v>
      </c>
      <c r="N71" s="47">
        <v>1</v>
      </c>
      <c r="O71" s="82">
        <f t="shared" si="9"/>
        <v>3.3003300330033004E-3</v>
      </c>
      <c r="P71" s="47">
        <v>23</v>
      </c>
      <c r="Q71" s="90">
        <f t="shared" si="10"/>
        <v>7.590759075907591E-2</v>
      </c>
      <c r="R71" s="47">
        <v>241</v>
      </c>
      <c r="S71" s="85">
        <f>+R71/K71</f>
        <v>0.79537953795379535</v>
      </c>
      <c r="AF71" s="6"/>
      <c r="AG71" s="6"/>
    </row>
    <row r="72" spans="2:33" s="1" customFormat="1" x14ac:dyDescent="0.2">
      <c r="B72" s="1" t="s">
        <v>191</v>
      </c>
      <c r="C72" s="14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U72" s="2"/>
    </row>
    <row r="73" spans="2:33" s="1" customFormat="1" ht="30" customHeight="1" x14ac:dyDescent="0.2">
      <c r="B73" s="187" t="s">
        <v>164</v>
      </c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6"/>
      <c r="U73" s="16"/>
      <c r="V73" s="16"/>
    </row>
    <row r="74" spans="2:33" s="1" customFormat="1" ht="12.75" customHeight="1" thickBot="1" x14ac:dyDescent="0.25">
      <c r="B74" s="12"/>
      <c r="D74" s="11"/>
      <c r="E74" s="11"/>
      <c r="F74" s="12"/>
      <c r="G74" s="12"/>
      <c r="H74" s="12"/>
      <c r="I74" s="12"/>
      <c r="J74" s="12"/>
      <c r="K74" s="12"/>
      <c r="L74" s="12"/>
      <c r="U74" s="2"/>
    </row>
    <row r="75" spans="2:33" ht="36.75" customHeight="1" x14ac:dyDescent="0.2">
      <c r="B75" s="188" t="s">
        <v>0</v>
      </c>
      <c r="C75" s="190" t="s">
        <v>1</v>
      </c>
      <c r="D75" s="190" t="s">
        <v>2</v>
      </c>
      <c r="E75" s="190" t="s">
        <v>134</v>
      </c>
      <c r="F75" s="190" t="s">
        <v>4</v>
      </c>
      <c r="G75" s="190"/>
      <c r="H75" s="190" t="s">
        <v>8</v>
      </c>
      <c r="I75" s="190" t="s">
        <v>5</v>
      </c>
      <c r="J75" s="190"/>
      <c r="K75" s="190" t="s">
        <v>6</v>
      </c>
      <c r="L75" s="74" t="s">
        <v>180</v>
      </c>
      <c r="M75" s="170" t="s">
        <v>182</v>
      </c>
      <c r="N75" s="74" t="s">
        <v>181</v>
      </c>
      <c r="O75" s="170" t="s">
        <v>183</v>
      </c>
      <c r="P75" s="74" t="s">
        <v>185</v>
      </c>
      <c r="Q75" s="170" t="s">
        <v>184</v>
      </c>
      <c r="R75" s="74" t="s">
        <v>186</v>
      </c>
      <c r="S75" s="164" t="s">
        <v>187</v>
      </c>
    </row>
    <row r="76" spans="2:33" ht="15.75" customHeight="1" thickBot="1" x14ac:dyDescent="0.25">
      <c r="B76" s="189"/>
      <c r="C76" s="191"/>
      <c r="D76" s="191"/>
      <c r="E76" s="191"/>
      <c r="F76" s="191"/>
      <c r="G76" s="191"/>
      <c r="H76" s="191"/>
      <c r="I76" s="191"/>
      <c r="J76" s="191"/>
      <c r="K76" s="191"/>
      <c r="L76" s="52">
        <v>43555</v>
      </c>
      <c r="M76" s="171"/>
      <c r="N76" s="52">
        <v>43646</v>
      </c>
      <c r="O76" s="171"/>
      <c r="P76" s="52">
        <v>43738</v>
      </c>
      <c r="Q76" s="171"/>
      <c r="R76" s="52">
        <v>43830</v>
      </c>
      <c r="S76" s="165"/>
    </row>
    <row r="77" spans="2:33" ht="84" customHeight="1" x14ac:dyDescent="0.2">
      <c r="B77" s="174" t="s">
        <v>165</v>
      </c>
      <c r="C77" s="75" t="s">
        <v>98</v>
      </c>
      <c r="D77" s="75" t="s">
        <v>166</v>
      </c>
      <c r="E77" s="76" t="s">
        <v>62</v>
      </c>
      <c r="F77" s="202" t="s">
        <v>166</v>
      </c>
      <c r="G77" s="202"/>
      <c r="H77" s="62" t="s">
        <v>102</v>
      </c>
      <c r="I77" s="200"/>
      <c r="J77" s="200"/>
      <c r="K77" s="76">
        <v>12</v>
      </c>
      <c r="L77" s="25">
        <v>1</v>
      </c>
      <c r="M77" s="103">
        <f>+L77/K77</f>
        <v>8.3333333333333329E-2</v>
      </c>
      <c r="N77" s="26">
        <v>3</v>
      </c>
      <c r="O77" s="87">
        <f>+N77/K77</f>
        <v>0.25</v>
      </c>
      <c r="P77" s="26">
        <v>8</v>
      </c>
      <c r="Q77" s="103">
        <f>+P77/K77</f>
        <v>0.66666666666666663</v>
      </c>
      <c r="R77" s="26">
        <v>12</v>
      </c>
      <c r="S77" s="83">
        <f>+R77/K77</f>
        <v>1</v>
      </c>
    </row>
    <row r="78" spans="2:33" ht="35.25" customHeight="1" x14ac:dyDescent="0.2">
      <c r="B78" s="175"/>
      <c r="C78" s="186" t="s">
        <v>21</v>
      </c>
      <c r="D78" s="186" t="s">
        <v>167</v>
      </c>
      <c r="E78" s="192" t="s">
        <v>62</v>
      </c>
      <c r="F78" s="185" t="s">
        <v>167</v>
      </c>
      <c r="G78" s="185"/>
      <c r="H78" s="63" t="s">
        <v>169</v>
      </c>
      <c r="I78" s="192" t="s">
        <v>168</v>
      </c>
      <c r="J78" s="192"/>
      <c r="K78" s="65">
        <v>1</v>
      </c>
      <c r="L78" s="27">
        <v>4</v>
      </c>
      <c r="M78" s="88">
        <f t="shared" ref="M78:M79" si="12">+L78/K78</f>
        <v>4</v>
      </c>
      <c r="N78" s="27">
        <v>4</v>
      </c>
      <c r="O78" s="59">
        <f>+N78/K78</f>
        <v>4</v>
      </c>
      <c r="P78" s="27">
        <v>4</v>
      </c>
      <c r="Q78" s="88">
        <f t="shared" ref="Q78:Q79" si="13">+P78/K78</f>
        <v>4</v>
      </c>
      <c r="R78" s="27">
        <v>4</v>
      </c>
      <c r="S78" s="84">
        <f>+R78/K78</f>
        <v>4</v>
      </c>
    </row>
    <row r="79" spans="2:33" ht="42.75" customHeight="1" x14ac:dyDescent="0.2">
      <c r="B79" s="175"/>
      <c r="C79" s="186"/>
      <c r="D79" s="186"/>
      <c r="E79" s="192"/>
      <c r="F79" s="185"/>
      <c r="G79" s="185"/>
      <c r="H79" s="63" t="s">
        <v>171</v>
      </c>
      <c r="I79" s="192" t="s">
        <v>170</v>
      </c>
      <c r="J79" s="192"/>
      <c r="K79" s="65">
        <v>1</v>
      </c>
      <c r="L79" s="27">
        <v>2</v>
      </c>
      <c r="M79" s="88">
        <f t="shared" si="12"/>
        <v>2</v>
      </c>
      <c r="N79" s="27">
        <v>2</v>
      </c>
      <c r="O79" s="59">
        <f>+N79/K79</f>
        <v>2</v>
      </c>
      <c r="P79" s="27">
        <v>2</v>
      </c>
      <c r="Q79" s="88">
        <f t="shared" si="13"/>
        <v>2</v>
      </c>
      <c r="R79" s="27">
        <v>2</v>
      </c>
      <c r="S79" s="84">
        <f>+R79/K79</f>
        <v>2</v>
      </c>
    </row>
    <row r="80" spans="2:33" ht="72" customHeight="1" thickBot="1" x14ac:dyDescent="0.25">
      <c r="B80" s="176"/>
      <c r="C80" s="89" t="s">
        <v>172</v>
      </c>
      <c r="D80" s="89" t="s">
        <v>173</v>
      </c>
      <c r="E80" s="34" t="s">
        <v>62</v>
      </c>
      <c r="F80" s="218" t="s">
        <v>173</v>
      </c>
      <c r="G80" s="218"/>
      <c r="H80" s="64" t="s">
        <v>174</v>
      </c>
      <c r="I80" s="217"/>
      <c r="J80" s="217"/>
      <c r="K80" s="34">
        <v>2</v>
      </c>
      <c r="L80" s="28">
        <v>1</v>
      </c>
      <c r="M80" s="86">
        <f>+L80/K80</f>
        <v>0.5</v>
      </c>
      <c r="N80" s="28">
        <v>1</v>
      </c>
      <c r="O80" s="86">
        <f>+N80/K80</f>
        <v>0.5</v>
      </c>
      <c r="P80" s="28">
        <v>1</v>
      </c>
      <c r="Q80" s="86">
        <f>+P80/K80</f>
        <v>0.5</v>
      </c>
      <c r="R80" s="28">
        <v>1</v>
      </c>
      <c r="S80" s="85">
        <f>+R80/K80</f>
        <v>0.5</v>
      </c>
    </row>
    <row r="81" spans="13:21" s="1" customFormat="1" x14ac:dyDescent="0.2">
      <c r="M81" s="15"/>
      <c r="N81" s="15"/>
      <c r="O81" s="15"/>
      <c r="P81" s="15"/>
      <c r="Q81" s="15"/>
      <c r="R81" s="15"/>
      <c r="S81" s="15"/>
      <c r="U81" s="2"/>
    </row>
    <row r="82" spans="13:21" s="1" customFormat="1" x14ac:dyDescent="0.2">
      <c r="M82" s="15"/>
      <c r="N82" s="15"/>
      <c r="O82" s="15"/>
      <c r="P82" s="15"/>
      <c r="Q82" s="15"/>
      <c r="R82" s="15"/>
      <c r="S82" s="15"/>
      <c r="U82" s="2"/>
    </row>
  </sheetData>
  <mergeCells count="142">
    <mergeCell ref="F64:G64"/>
    <mergeCell ref="F65:G65"/>
    <mergeCell ref="F66:G66"/>
    <mergeCell ref="F67:G67"/>
    <mergeCell ref="F68:G68"/>
    <mergeCell ref="Q62:Q63"/>
    <mergeCell ref="I62:J63"/>
    <mergeCell ref="I77:J77"/>
    <mergeCell ref="I80:J80"/>
    <mergeCell ref="K75:K76"/>
    <mergeCell ref="F77:G77"/>
    <mergeCell ref="F78:G79"/>
    <mergeCell ref="F80:G80"/>
    <mergeCell ref="I75:J76"/>
    <mergeCell ref="I78:J78"/>
    <mergeCell ref="I79:J79"/>
    <mergeCell ref="H75:H76"/>
    <mergeCell ref="F75:G76"/>
    <mergeCell ref="Q75:Q76"/>
    <mergeCell ref="M75:M76"/>
    <mergeCell ref="O75:O76"/>
    <mergeCell ref="I71:J71"/>
    <mergeCell ref="E62:E63"/>
    <mergeCell ref="G50:G53"/>
    <mergeCell ref="E48:E49"/>
    <mergeCell ref="F48:F49"/>
    <mergeCell ref="S62:S63"/>
    <mergeCell ref="B2:S2"/>
    <mergeCell ref="B3:S3"/>
    <mergeCell ref="B5:S5"/>
    <mergeCell ref="B60:S60"/>
    <mergeCell ref="F62:G63"/>
    <mergeCell ref="G41:G42"/>
    <mergeCell ref="O62:O63"/>
    <mergeCell ref="G11:G12"/>
    <mergeCell ref="M7:M8"/>
    <mergeCell ref="B7:B8"/>
    <mergeCell ref="C7:C8"/>
    <mergeCell ref="D7:D8"/>
    <mergeCell ref="E7:E8"/>
    <mergeCell ref="F7:F8"/>
    <mergeCell ref="I7:I8"/>
    <mergeCell ref="C9:C12"/>
    <mergeCell ref="F9:F10"/>
    <mergeCell ref="K9:K10"/>
    <mergeCell ref="Q7:Q8"/>
    <mergeCell ref="E13:E14"/>
    <mergeCell ref="F13:F14"/>
    <mergeCell ref="K13:K14"/>
    <mergeCell ref="G13:G14"/>
    <mergeCell ref="N27:N29"/>
    <mergeCell ref="H48:H49"/>
    <mergeCell ref="G48:G49"/>
    <mergeCell ref="E27:E30"/>
    <mergeCell ref="F27:F30"/>
    <mergeCell ref="L27:L29"/>
    <mergeCell ref="D75:D76"/>
    <mergeCell ref="E75:E76"/>
    <mergeCell ref="D25:D31"/>
    <mergeCell ref="K7:K8"/>
    <mergeCell ref="D9:D10"/>
    <mergeCell ref="E9:E10"/>
    <mergeCell ref="H9:H12"/>
    <mergeCell ref="G9:G10"/>
    <mergeCell ref="D11:D12"/>
    <mergeCell ref="E11:E12"/>
    <mergeCell ref="F11:F12"/>
    <mergeCell ref="D45:D46"/>
    <mergeCell ref="G45:G46"/>
    <mergeCell ref="K26:K29"/>
    <mergeCell ref="D41:D42"/>
    <mergeCell ref="H7:H8"/>
    <mergeCell ref="G7:G8"/>
    <mergeCell ref="J7:J8"/>
    <mergeCell ref="I69:J69"/>
    <mergeCell ref="F69:G69"/>
    <mergeCell ref="F70:G70"/>
    <mergeCell ref="F71:G71"/>
    <mergeCell ref="I70:J70"/>
    <mergeCell ref="K48:K49"/>
    <mergeCell ref="D68:D69"/>
    <mergeCell ref="C64:C71"/>
    <mergeCell ref="B68:B69"/>
    <mergeCell ref="B62:B63"/>
    <mergeCell ref="C62:C63"/>
    <mergeCell ref="B16:B19"/>
    <mergeCell ref="C16:C19"/>
    <mergeCell ref="B9:B12"/>
    <mergeCell ref="D62:D63"/>
    <mergeCell ref="B64:B66"/>
    <mergeCell ref="B13:B15"/>
    <mergeCell ref="C13:C15"/>
    <mergeCell ref="D13:D14"/>
    <mergeCell ref="C48:C53"/>
    <mergeCell ref="C20:C21"/>
    <mergeCell ref="D48:D49"/>
    <mergeCell ref="D50:D53"/>
    <mergeCell ref="B77:B80"/>
    <mergeCell ref="M27:M29"/>
    <mergeCell ref="O27:O29"/>
    <mergeCell ref="J27:J29"/>
    <mergeCell ref="B20:B55"/>
    <mergeCell ref="D36:D38"/>
    <mergeCell ref="G36:G38"/>
    <mergeCell ref="C37:C38"/>
    <mergeCell ref="D39:D40"/>
    <mergeCell ref="G39:G40"/>
    <mergeCell ref="C25:C31"/>
    <mergeCell ref="G25:G31"/>
    <mergeCell ref="H27:H30"/>
    <mergeCell ref="C32:C34"/>
    <mergeCell ref="C78:C79"/>
    <mergeCell ref="B73:S73"/>
    <mergeCell ref="B75:B76"/>
    <mergeCell ref="C75:C76"/>
    <mergeCell ref="S75:S76"/>
    <mergeCell ref="C39:C42"/>
    <mergeCell ref="C45:C46"/>
    <mergeCell ref="D78:D79"/>
    <mergeCell ref="E78:E79"/>
    <mergeCell ref="H62:H63"/>
    <mergeCell ref="P27:P29"/>
    <mergeCell ref="Q27:Q29"/>
    <mergeCell ref="H68:H69"/>
    <mergeCell ref="V9:V10"/>
    <mergeCell ref="V11:V12"/>
    <mergeCell ref="U9:U10"/>
    <mergeCell ref="U11:U12"/>
    <mergeCell ref="S7:S8"/>
    <mergeCell ref="R27:R29"/>
    <mergeCell ref="S27:S29"/>
    <mergeCell ref="O7:O8"/>
    <mergeCell ref="K11:K12"/>
    <mergeCell ref="I66:J66"/>
    <mergeCell ref="I67:J67"/>
    <mergeCell ref="I68:J68"/>
    <mergeCell ref="M62:M63"/>
    <mergeCell ref="K62:K63"/>
    <mergeCell ref="I64:J64"/>
    <mergeCell ref="I65:J65"/>
    <mergeCell ref="H50:H53"/>
    <mergeCell ref="I50:I53"/>
  </mergeCells>
  <conditionalFormatting sqref="V58:V59 V61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{897BE222-7573-4DFD-858B-6837E278760E}</x14:id>
        </ext>
      </extLst>
    </cfRule>
  </conditionalFormatting>
  <conditionalFormatting sqref="M45:M4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{8B5F01D5-B0C7-4E74-A61F-AD61E88BB975}</x14:id>
        </ext>
      </extLst>
    </cfRule>
  </conditionalFormatting>
  <conditionalFormatting sqref="O45:O4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{5DB9D9D2-26E9-42CB-902C-400A83B6BAC0}</x14:id>
        </ext>
      </extLst>
    </cfRule>
  </conditionalFormatting>
  <conditionalFormatting sqref="M9:M44 M47:M55">
    <cfRule type="dataBar" priority="4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{8C1DDDF7-8B87-4410-AF7B-3289A1B26905}</x14:id>
        </ext>
      </extLst>
    </cfRule>
  </conditionalFormatting>
  <conditionalFormatting sqref="O9:O44 O47:O55">
    <cfRule type="dataBar" priority="4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{510A3996-7B52-4471-9692-3AB47135B46D}</x14:id>
        </ext>
      </extLst>
    </cfRule>
  </conditionalFormatting>
  <conditionalFormatting sqref="O77:O80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{2B812B49-6F9C-4E6F-A641-E8B866AE265C}</x14:id>
        </ext>
      </extLst>
    </cfRule>
  </conditionalFormatting>
  <conditionalFormatting sqref="Q9:Q27 Q30:Q55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{AC7703DA-7C90-4E46-ABC7-8EE5C563C317}</x14:id>
        </ext>
      </extLst>
    </cfRule>
  </conditionalFormatting>
  <conditionalFormatting sqref="O64:O71 M64:M71">
    <cfRule type="dataBar" priority="4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{92F94263-C207-4849-A341-3D95E9E66EDD}</x14:id>
        </ext>
      </extLst>
    </cfRule>
  </conditionalFormatting>
  <conditionalFormatting sqref="Q64:Q71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{7C2162AB-697E-4DAC-805D-96D6AD66D285}</x14:id>
        </ext>
      </extLst>
    </cfRule>
  </conditionalFormatting>
  <conditionalFormatting sqref="S30:S55 S9:S27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{7532A0D4-B320-4274-867F-BC42ACE2F380}</x14:id>
        </ext>
      </extLst>
    </cfRule>
  </conditionalFormatting>
  <conditionalFormatting sqref="S64:S71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{2D505F83-BD06-4BDD-BCC2-2770EAEB9CBA}</x14:id>
        </ext>
      </extLst>
    </cfRule>
  </conditionalFormatting>
  <conditionalFormatting sqref="S77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{56FB7C22-DBF0-4689-AF60-1AD29A145170}</x14:id>
        </ext>
      </extLst>
    </cfRule>
  </conditionalFormatting>
  <conditionalFormatting sqref="S78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{CC5BB25B-B1F8-42F0-BD5E-3CA4D0A88547}</x14:id>
        </ext>
      </extLst>
    </cfRule>
  </conditionalFormatting>
  <conditionalFormatting sqref="S80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{7D09D109-1E57-42D7-BA9F-0541F1D8BC78}</x14:id>
        </ext>
      </extLst>
    </cfRule>
  </conditionalFormatting>
  <conditionalFormatting sqref="Q77:Q79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{B6E6733B-8BA8-43FC-91D9-0633E1F1CFE7}</x14:id>
        </ext>
      </extLst>
    </cfRule>
  </conditionalFormatting>
  <conditionalFormatting sqref="M77:M79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{56BA8313-F201-4579-BC5D-2C12235112D7}</x14:id>
        </ext>
      </extLst>
    </cfRule>
  </conditionalFormatting>
  <conditionalFormatting sqref="M80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{746D9931-5D6E-4110-A2A2-7A42FC38F149}</x14:id>
        </ext>
      </extLst>
    </cfRule>
  </conditionalFormatting>
  <conditionalFormatting sqref="Q80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{1CD3444C-686C-4C54-BC98-D79F5B03DACF}</x14:id>
        </ext>
      </extLst>
    </cfRule>
  </conditionalFormatting>
  <conditionalFormatting sqref="S79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{3304AD04-B03C-43A5-9E5F-99B14CC97E6C}</x14:id>
        </ext>
      </extLst>
    </cfRule>
  </conditionalFormatting>
  <conditionalFormatting sqref="S77:S80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{D3E1D453-3354-4270-B036-A2D257627951}</x14:id>
        </ext>
      </extLst>
    </cfRule>
  </conditionalFormatting>
  <conditionalFormatting sqref="Q77:Q8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{3F2F0299-3399-4029-856F-707639115EC3}</x14:id>
        </ext>
      </extLst>
    </cfRule>
  </conditionalFormatting>
  <conditionalFormatting sqref="M77:M8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{73DBC515-D130-4109-A12A-8499EE10649C}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7BE222-7573-4DFD-858B-6837E27876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V58:V59 V61</xm:sqref>
        </x14:conditionalFormatting>
        <x14:conditionalFormatting xmlns:xm="http://schemas.microsoft.com/office/excel/2006/main">
          <x14:cfRule type="dataBar" id="{8B5F01D5-B0C7-4E74-A61F-AD61E88BB9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M45:M46</xm:sqref>
        </x14:conditionalFormatting>
        <x14:conditionalFormatting xmlns:xm="http://schemas.microsoft.com/office/excel/2006/main">
          <x14:cfRule type="dataBar" id="{5DB9D9D2-26E9-42CB-902C-400A83B6BAC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O45:O46</xm:sqref>
        </x14:conditionalFormatting>
        <x14:conditionalFormatting xmlns:xm="http://schemas.microsoft.com/office/excel/2006/main">
          <x14:cfRule type="dataBar" id="{8C1DDDF7-8B87-4410-AF7B-3289A1B2690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M9:M44 M47:M55</xm:sqref>
        </x14:conditionalFormatting>
        <x14:conditionalFormatting xmlns:xm="http://schemas.microsoft.com/office/excel/2006/main">
          <x14:cfRule type="dataBar" id="{510A3996-7B52-4471-9692-3AB47135B46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O9:O44 O47:O55</xm:sqref>
        </x14:conditionalFormatting>
        <x14:conditionalFormatting xmlns:xm="http://schemas.microsoft.com/office/excel/2006/main">
          <x14:cfRule type="dataBar" id="{2B812B49-6F9C-4E6F-A641-E8B866AE265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O77:O80</xm:sqref>
        </x14:conditionalFormatting>
        <x14:conditionalFormatting xmlns:xm="http://schemas.microsoft.com/office/excel/2006/main">
          <x14:cfRule type="dataBar" id="{AC7703DA-7C90-4E46-ABC7-8EE5C563C3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Q9:Q27 Q30:Q55</xm:sqref>
        </x14:conditionalFormatting>
        <x14:conditionalFormatting xmlns:xm="http://schemas.microsoft.com/office/excel/2006/main">
          <x14:cfRule type="dataBar" id="{92F94263-C207-4849-A341-3D95E9E66ED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O64:O71 M64:M71</xm:sqref>
        </x14:conditionalFormatting>
        <x14:conditionalFormatting xmlns:xm="http://schemas.microsoft.com/office/excel/2006/main">
          <x14:cfRule type="dataBar" id="{7C2162AB-697E-4DAC-805D-96D6AD66D28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Q64:Q71</xm:sqref>
        </x14:conditionalFormatting>
        <x14:conditionalFormatting xmlns:xm="http://schemas.microsoft.com/office/excel/2006/main">
          <x14:cfRule type="dataBar" id="{7532A0D4-B320-4274-867F-BC42ACE2F38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S30:S55 S9:S27</xm:sqref>
        </x14:conditionalFormatting>
        <x14:conditionalFormatting xmlns:xm="http://schemas.microsoft.com/office/excel/2006/main">
          <x14:cfRule type="dataBar" id="{2D505F83-BD06-4BDD-BCC2-2770EAEB9CB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S64:S71</xm:sqref>
        </x14:conditionalFormatting>
        <x14:conditionalFormatting xmlns:xm="http://schemas.microsoft.com/office/excel/2006/main">
          <x14:cfRule type="dataBar" id="{56FB7C22-DBF0-4689-AF60-1AD29A14517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S77</xm:sqref>
        </x14:conditionalFormatting>
        <x14:conditionalFormatting xmlns:xm="http://schemas.microsoft.com/office/excel/2006/main">
          <x14:cfRule type="dataBar" id="{CC5BB25B-B1F8-42F0-BD5E-3CA4D0A8854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S78</xm:sqref>
        </x14:conditionalFormatting>
        <x14:conditionalFormatting xmlns:xm="http://schemas.microsoft.com/office/excel/2006/main">
          <x14:cfRule type="dataBar" id="{7D09D109-1E57-42D7-BA9F-0541F1D8BC7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S80</xm:sqref>
        </x14:conditionalFormatting>
        <x14:conditionalFormatting xmlns:xm="http://schemas.microsoft.com/office/excel/2006/main">
          <x14:cfRule type="dataBar" id="{B6E6733B-8BA8-43FC-91D9-0633E1F1CFE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Q77:Q79</xm:sqref>
        </x14:conditionalFormatting>
        <x14:conditionalFormatting xmlns:xm="http://schemas.microsoft.com/office/excel/2006/main">
          <x14:cfRule type="dataBar" id="{56BA8313-F201-4579-BC5D-2C12235112D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M77:M79</xm:sqref>
        </x14:conditionalFormatting>
        <x14:conditionalFormatting xmlns:xm="http://schemas.microsoft.com/office/excel/2006/main">
          <x14:cfRule type="dataBar" id="{746D9931-5D6E-4110-A2A2-7A42FC38F14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M80</xm:sqref>
        </x14:conditionalFormatting>
        <x14:conditionalFormatting xmlns:xm="http://schemas.microsoft.com/office/excel/2006/main">
          <x14:cfRule type="dataBar" id="{1CD3444C-686C-4C54-BC98-D79F5B03DAC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Q80</xm:sqref>
        </x14:conditionalFormatting>
        <x14:conditionalFormatting xmlns:xm="http://schemas.microsoft.com/office/excel/2006/main">
          <x14:cfRule type="dataBar" id="{3304AD04-B03C-43A5-9E5F-99B14CC97E6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S79</xm:sqref>
        </x14:conditionalFormatting>
        <x14:conditionalFormatting xmlns:xm="http://schemas.microsoft.com/office/excel/2006/main">
          <x14:cfRule type="dataBar" id="{D3E1D453-3354-4270-B036-A2D25762795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S77:S80</xm:sqref>
        </x14:conditionalFormatting>
        <x14:conditionalFormatting xmlns:xm="http://schemas.microsoft.com/office/excel/2006/main">
          <x14:cfRule type="dataBar" id="{3F2F0299-3399-4029-856F-707639115EC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Q77:Q80</xm:sqref>
        </x14:conditionalFormatting>
        <x14:conditionalFormatting xmlns:xm="http://schemas.microsoft.com/office/excel/2006/main">
          <x14:cfRule type="dataBar" id="{73DBC515-D130-4109-A12A-8499EE10649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M77:M80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6"/>
  <sheetViews>
    <sheetView topLeftCell="B28" workbookViewId="0">
      <selection activeCell="J44" sqref="J44"/>
    </sheetView>
  </sheetViews>
  <sheetFormatPr baseColWidth="10" defaultRowHeight="15" x14ac:dyDescent="0.25"/>
  <cols>
    <col min="2" max="2" width="32.5703125" style="128" customWidth="1"/>
    <col min="3" max="3" width="20.140625" customWidth="1"/>
    <col min="4" max="4" width="15.7109375" customWidth="1"/>
    <col min="5" max="5" width="14.42578125" bestFit="1" customWidth="1"/>
    <col min="6" max="6" width="20.28515625" customWidth="1"/>
    <col min="7" max="7" width="15.28515625" customWidth="1"/>
    <col min="8" max="8" width="16.140625" customWidth="1"/>
    <col min="9" max="9" width="23.140625" customWidth="1"/>
    <col min="10" max="10" width="32.140625" customWidth="1"/>
  </cols>
  <sheetData>
    <row r="2" spans="2:12" ht="15.75" customHeight="1" x14ac:dyDescent="0.25">
      <c r="B2" s="226" t="s">
        <v>254</v>
      </c>
      <c r="C2" s="227"/>
      <c r="D2" s="227"/>
      <c r="E2" s="227"/>
      <c r="F2" s="227"/>
      <c r="G2" s="227"/>
      <c r="H2" s="228"/>
    </row>
    <row r="3" spans="2:12" ht="15.75" customHeight="1" x14ac:dyDescent="0.25">
      <c r="B3" s="229" t="s">
        <v>255</v>
      </c>
      <c r="C3" s="229"/>
      <c r="D3" s="229"/>
      <c r="E3" s="229"/>
      <c r="F3" s="229"/>
      <c r="G3" s="229"/>
      <c r="H3" s="229"/>
    </row>
    <row r="4" spans="2:12" ht="15.75" customHeight="1" thickBot="1" x14ac:dyDescent="0.3">
      <c r="B4" s="224"/>
      <c r="C4" s="224"/>
      <c r="D4" s="224"/>
      <c r="E4" s="224"/>
      <c r="F4" s="224"/>
      <c r="G4" s="224"/>
      <c r="H4" s="224"/>
    </row>
    <row r="5" spans="2:12" ht="15.75" thickBot="1" x14ac:dyDescent="0.3">
      <c r="B5" s="222" t="s">
        <v>192</v>
      </c>
      <c r="C5" s="225" t="s">
        <v>193</v>
      </c>
      <c r="D5" s="225"/>
      <c r="E5" s="225"/>
      <c r="F5" s="225"/>
      <c r="G5" s="223" t="s">
        <v>194</v>
      </c>
      <c r="H5" s="230" t="s">
        <v>195</v>
      </c>
    </row>
    <row r="6" spans="2:12" ht="30.75" thickBot="1" x14ac:dyDescent="0.3">
      <c r="B6" s="222"/>
      <c r="C6" s="156" t="s">
        <v>196</v>
      </c>
      <c r="D6" s="156" t="s">
        <v>197</v>
      </c>
      <c r="E6" s="156" t="s">
        <v>198</v>
      </c>
      <c r="F6" s="104" t="s">
        <v>199</v>
      </c>
      <c r="G6" s="223"/>
      <c r="H6" s="230"/>
    </row>
    <row r="7" spans="2:12" ht="15.75" thickBot="1" x14ac:dyDescent="0.3">
      <c r="B7" s="105" t="s">
        <v>200</v>
      </c>
      <c r="C7" s="106">
        <v>1</v>
      </c>
      <c r="D7" s="106">
        <v>1</v>
      </c>
      <c r="E7" s="106">
        <v>1</v>
      </c>
      <c r="F7" s="107">
        <f>+AVERAGE(C7:E7)</f>
        <v>1</v>
      </c>
      <c r="G7" s="108">
        <v>0.82692307692307687</v>
      </c>
      <c r="H7" s="109">
        <f>+AVERAGE(F7,G7)</f>
        <v>0.91346153846153844</v>
      </c>
      <c r="J7" s="129" t="s">
        <v>246</v>
      </c>
      <c r="K7" s="130"/>
      <c r="L7" s="131"/>
    </row>
    <row r="8" spans="2:12" x14ac:dyDescent="0.25">
      <c r="B8" s="110" t="s">
        <v>201</v>
      </c>
      <c r="C8" s="111">
        <v>0.73509999999999998</v>
      </c>
      <c r="D8" s="111">
        <v>0.35089999999999999</v>
      </c>
      <c r="E8" s="111">
        <v>0.13550000000000001</v>
      </c>
      <c r="F8" s="112">
        <f t="shared" ref="F8:F38" si="0">+AVERAGE(C8:E8)</f>
        <v>0.40716666666666662</v>
      </c>
      <c r="G8" s="113">
        <v>0.72166666666666668</v>
      </c>
      <c r="H8" s="114">
        <f t="shared" ref="H8:H38" si="1">+AVERAGE(F8,G8)</f>
        <v>0.56441666666666668</v>
      </c>
      <c r="J8" s="132" t="s">
        <v>247</v>
      </c>
      <c r="K8" s="133" t="s">
        <v>248</v>
      </c>
      <c r="L8" s="134"/>
    </row>
    <row r="9" spans="2:12" x14ac:dyDescent="0.25">
      <c r="B9" s="110" t="s">
        <v>202</v>
      </c>
      <c r="C9" s="111">
        <v>1</v>
      </c>
      <c r="D9" s="111">
        <v>1</v>
      </c>
      <c r="E9" s="111">
        <v>1</v>
      </c>
      <c r="F9" s="112">
        <f t="shared" si="0"/>
        <v>1</v>
      </c>
      <c r="G9" s="113">
        <v>0.74071428571428566</v>
      </c>
      <c r="H9" s="114">
        <f t="shared" si="1"/>
        <v>0.87035714285714283</v>
      </c>
      <c r="J9" s="135" t="s">
        <v>249</v>
      </c>
      <c r="K9" s="133" t="s">
        <v>250</v>
      </c>
      <c r="L9" s="134"/>
    </row>
    <row r="10" spans="2:12" ht="15.75" thickBot="1" x14ac:dyDescent="0.3">
      <c r="B10" s="110" t="s">
        <v>203</v>
      </c>
      <c r="C10" s="111">
        <v>0.99409999999999998</v>
      </c>
      <c r="D10" s="111">
        <v>0.99419999999999997</v>
      </c>
      <c r="E10" s="111">
        <v>0.99339999999999995</v>
      </c>
      <c r="F10" s="112">
        <f t="shared" si="0"/>
        <v>0.99390000000000001</v>
      </c>
      <c r="G10" s="113">
        <v>0.71</v>
      </c>
      <c r="H10" s="114">
        <f t="shared" si="1"/>
        <v>0.85194999999999999</v>
      </c>
      <c r="J10" s="136" t="s">
        <v>251</v>
      </c>
      <c r="K10" s="137" t="s">
        <v>252</v>
      </c>
      <c r="L10" s="138"/>
    </row>
    <row r="11" spans="2:12" x14ac:dyDescent="0.25">
      <c r="B11" s="110" t="s">
        <v>204</v>
      </c>
      <c r="C11" s="111">
        <v>1</v>
      </c>
      <c r="D11" s="111">
        <v>1</v>
      </c>
      <c r="E11" s="111">
        <v>0.90810000000000002</v>
      </c>
      <c r="F11" s="112">
        <f t="shared" si="0"/>
        <v>0.96936666666666671</v>
      </c>
      <c r="G11" s="113">
        <v>0.39833333333333326</v>
      </c>
      <c r="H11" s="114">
        <f t="shared" si="1"/>
        <v>0.68384999999999996</v>
      </c>
    </row>
    <row r="12" spans="2:12" x14ac:dyDescent="0.25">
      <c r="B12" s="110" t="s">
        <v>205</v>
      </c>
      <c r="C12" s="111">
        <v>0.99150000000000005</v>
      </c>
      <c r="D12" s="111">
        <v>1</v>
      </c>
      <c r="E12" s="111">
        <v>1</v>
      </c>
      <c r="F12" s="112">
        <f t="shared" si="0"/>
        <v>0.99716666666666676</v>
      </c>
      <c r="G12" s="113">
        <v>0.56117647058823528</v>
      </c>
      <c r="H12" s="114">
        <f t="shared" si="1"/>
        <v>0.77917156862745096</v>
      </c>
    </row>
    <row r="13" spans="2:12" x14ac:dyDescent="0.25">
      <c r="B13" s="110" t="s">
        <v>206</v>
      </c>
      <c r="C13" s="111">
        <v>1</v>
      </c>
      <c r="D13" s="111">
        <v>0.94220000000000004</v>
      </c>
      <c r="E13" s="111">
        <v>0.91100000000000003</v>
      </c>
      <c r="F13" s="112">
        <f t="shared" si="0"/>
        <v>0.95106666666666673</v>
      </c>
      <c r="G13" s="113">
        <v>0.68599999999999994</v>
      </c>
      <c r="H13" s="114">
        <f t="shared" si="1"/>
        <v>0.81853333333333333</v>
      </c>
    </row>
    <row r="14" spans="2:12" x14ac:dyDescent="0.25">
      <c r="B14" s="110" t="s">
        <v>207</v>
      </c>
      <c r="C14" s="111">
        <v>0.93940000000000001</v>
      </c>
      <c r="D14" s="111">
        <v>0.75160000000000005</v>
      </c>
      <c r="E14" s="111">
        <v>0.89639999999999997</v>
      </c>
      <c r="F14" s="112">
        <f t="shared" si="0"/>
        <v>0.86246666666666671</v>
      </c>
      <c r="G14" s="113">
        <v>0.82230769230769241</v>
      </c>
      <c r="H14" s="114">
        <f t="shared" si="1"/>
        <v>0.84238717948717956</v>
      </c>
    </row>
    <row r="15" spans="2:12" x14ac:dyDescent="0.25">
      <c r="B15" s="110" t="s">
        <v>208</v>
      </c>
      <c r="C15" s="111">
        <v>1</v>
      </c>
      <c r="D15" s="111">
        <v>0.996</v>
      </c>
      <c r="E15" s="111">
        <v>0.96189999999999998</v>
      </c>
      <c r="F15" s="112">
        <f t="shared" si="0"/>
        <v>0.98596666666666666</v>
      </c>
      <c r="G15" s="113">
        <v>0.57466666666666666</v>
      </c>
      <c r="H15" s="114">
        <f t="shared" si="1"/>
        <v>0.78031666666666666</v>
      </c>
    </row>
    <row r="16" spans="2:12" x14ac:dyDescent="0.25">
      <c r="B16" s="110" t="s">
        <v>209</v>
      </c>
      <c r="C16" s="111">
        <v>0.9597</v>
      </c>
      <c r="D16" s="111">
        <v>0.98899999999999999</v>
      </c>
      <c r="E16" s="111">
        <v>0.98329999999999995</v>
      </c>
      <c r="F16" s="112">
        <f t="shared" si="0"/>
        <v>0.97733333333333328</v>
      </c>
      <c r="G16" s="113">
        <v>0.57684210526315793</v>
      </c>
      <c r="H16" s="114">
        <f t="shared" si="1"/>
        <v>0.7770877192982456</v>
      </c>
    </row>
    <row r="17" spans="2:8" x14ac:dyDescent="0.25">
      <c r="B17" s="110" t="s">
        <v>210</v>
      </c>
      <c r="C17" s="111">
        <v>0.48259999999999997</v>
      </c>
      <c r="D17" s="111">
        <v>0.43819999999999998</v>
      </c>
      <c r="E17" s="111">
        <v>0.87860000000000005</v>
      </c>
      <c r="F17" s="112">
        <f t="shared" si="0"/>
        <v>0.5998</v>
      </c>
      <c r="G17" s="113">
        <v>0.74058823529411777</v>
      </c>
      <c r="H17" s="114">
        <f t="shared" si="1"/>
        <v>0.67019411764705894</v>
      </c>
    </row>
    <row r="18" spans="2:8" x14ac:dyDescent="0.25">
      <c r="B18" s="110" t="s">
        <v>211</v>
      </c>
      <c r="C18" s="111">
        <v>1</v>
      </c>
      <c r="D18" s="111">
        <v>1</v>
      </c>
      <c r="E18" s="111">
        <v>0.95479999999999998</v>
      </c>
      <c r="F18" s="112">
        <f t="shared" si="0"/>
        <v>0.98493333333333333</v>
      </c>
      <c r="G18" s="113">
        <v>0.92538461538461547</v>
      </c>
      <c r="H18" s="114">
        <f t="shared" si="1"/>
        <v>0.95515897435897434</v>
      </c>
    </row>
    <row r="19" spans="2:8" x14ac:dyDescent="0.25">
      <c r="B19" s="110" t="s">
        <v>212</v>
      </c>
      <c r="C19" s="111">
        <v>0.62150000000000005</v>
      </c>
      <c r="D19" s="111">
        <v>0.57479999999999998</v>
      </c>
      <c r="E19" s="111">
        <v>0.47949999999999998</v>
      </c>
      <c r="F19" s="112">
        <f t="shared" si="0"/>
        <v>0.55859999999999999</v>
      </c>
      <c r="G19" s="113">
        <v>0.37666666666666671</v>
      </c>
      <c r="H19" s="114">
        <f t="shared" si="1"/>
        <v>0.46763333333333335</v>
      </c>
    </row>
    <row r="20" spans="2:8" x14ac:dyDescent="0.25">
      <c r="B20" s="110" t="s">
        <v>213</v>
      </c>
      <c r="C20" s="111">
        <v>0.90369999999999995</v>
      </c>
      <c r="D20" s="111">
        <v>0.97419999999999995</v>
      </c>
      <c r="E20" s="111">
        <v>0.84030000000000005</v>
      </c>
      <c r="F20" s="112">
        <f t="shared" si="0"/>
        <v>0.90606666666666669</v>
      </c>
      <c r="G20" s="113">
        <v>0.81238095238095254</v>
      </c>
      <c r="H20" s="114">
        <f t="shared" si="1"/>
        <v>0.85922380952380961</v>
      </c>
    </row>
    <row r="21" spans="2:8" x14ac:dyDescent="0.25">
      <c r="B21" s="110" t="s">
        <v>214</v>
      </c>
      <c r="C21" s="111">
        <v>1</v>
      </c>
      <c r="D21" s="111">
        <v>1</v>
      </c>
      <c r="E21" s="111">
        <v>1</v>
      </c>
      <c r="F21" s="112">
        <f t="shared" si="0"/>
        <v>1</v>
      </c>
      <c r="G21" s="113">
        <v>0.98399999999999999</v>
      </c>
      <c r="H21" s="114">
        <f t="shared" si="1"/>
        <v>0.99199999999999999</v>
      </c>
    </row>
    <row r="22" spans="2:8" x14ac:dyDescent="0.25">
      <c r="B22" s="110" t="s">
        <v>215</v>
      </c>
      <c r="C22" s="111">
        <v>1</v>
      </c>
      <c r="D22" s="111">
        <v>1</v>
      </c>
      <c r="E22" s="111">
        <v>0.98719999999999997</v>
      </c>
      <c r="F22" s="112">
        <f t="shared" si="0"/>
        <v>0.99573333333333336</v>
      </c>
      <c r="G22" s="113">
        <v>0.93230769230769239</v>
      </c>
      <c r="H22" s="114">
        <f t="shared" si="1"/>
        <v>0.96402051282051282</v>
      </c>
    </row>
    <row r="23" spans="2:8" x14ac:dyDescent="0.25">
      <c r="B23" s="110" t="s">
        <v>216</v>
      </c>
      <c r="C23" s="111">
        <v>0.96460000000000001</v>
      </c>
      <c r="D23" s="111">
        <v>0.89290000000000003</v>
      </c>
      <c r="E23" s="111">
        <v>0.88139999999999996</v>
      </c>
      <c r="F23" s="112">
        <f>+AVERAGE(C23:E23)</f>
        <v>0.9129666666666667</v>
      </c>
      <c r="G23" s="113">
        <v>0.19636363636363638</v>
      </c>
      <c r="H23" s="114">
        <f>+AVERAGE(F23,G23)</f>
        <v>0.5546651515151515</v>
      </c>
    </row>
    <row r="24" spans="2:8" x14ac:dyDescent="0.25">
      <c r="B24" s="110" t="s">
        <v>217</v>
      </c>
      <c r="C24" s="111">
        <v>0.81430000000000002</v>
      </c>
      <c r="D24" s="111">
        <v>0.80500000000000005</v>
      </c>
      <c r="E24" s="111">
        <v>0.81730000000000003</v>
      </c>
      <c r="F24" s="112">
        <f t="shared" si="0"/>
        <v>0.81219999999999992</v>
      </c>
      <c r="G24" s="113">
        <v>0.83888888888888891</v>
      </c>
      <c r="H24" s="114">
        <f t="shared" si="1"/>
        <v>0.82554444444444441</v>
      </c>
    </row>
    <row r="25" spans="2:8" x14ac:dyDescent="0.25">
      <c r="B25" s="110" t="s">
        <v>218</v>
      </c>
      <c r="C25" s="111">
        <v>0.83950000000000002</v>
      </c>
      <c r="D25" s="111">
        <v>0.8155</v>
      </c>
      <c r="E25" s="111">
        <v>0.85589999999999999</v>
      </c>
      <c r="F25" s="112">
        <f t="shared" si="0"/>
        <v>0.83696666666666664</v>
      </c>
      <c r="G25" s="113">
        <v>0.73190476190476184</v>
      </c>
      <c r="H25" s="114">
        <f t="shared" si="1"/>
        <v>0.78443571428571424</v>
      </c>
    </row>
    <row r="26" spans="2:8" x14ac:dyDescent="0.25">
      <c r="B26" s="110" t="s">
        <v>219</v>
      </c>
      <c r="C26" s="111">
        <v>1</v>
      </c>
      <c r="D26" s="111">
        <v>0.99819999999999998</v>
      </c>
      <c r="E26" s="111">
        <v>0.99450000000000005</v>
      </c>
      <c r="F26" s="112">
        <f t="shared" si="0"/>
        <v>0.99756666666666671</v>
      </c>
      <c r="G26" s="113">
        <v>0.68647058823529417</v>
      </c>
      <c r="H26" s="114">
        <f t="shared" si="1"/>
        <v>0.84201862745098044</v>
      </c>
    </row>
    <row r="27" spans="2:8" x14ac:dyDescent="0.25">
      <c r="B27" s="110" t="s">
        <v>220</v>
      </c>
      <c r="C27" s="111">
        <v>1</v>
      </c>
      <c r="D27" s="111">
        <v>0.96540000000000004</v>
      </c>
      <c r="E27" s="111">
        <v>1</v>
      </c>
      <c r="F27" s="112">
        <f t="shared" si="0"/>
        <v>0.9884666666666666</v>
      </c>
      <c r="G27" s="113">
        <v>0.5277777777777779</v>
      </c>
      <c r="H27" s="114">
        <f t="shared" si="1"/>
        <v>0.75812222222222225</v>
      </c>
    </row>
    <row r="28" spans="2:8" x14ac:dyDescent="0.25">
      <c r="B28" s="110" t="s">
        <v>221</v>
      </c>
      <c r="C28" s="111">
        <v>1</v>
      </c>
      <c r="D28" s="111">
        <v>1</v>
      </c>
      <c r="E28" s="111">
        <v>0.77969999999999995</v>
      </c>
      <c r="F28" s="112">
        <f t="shared" si="0"/>
        <v>0.92656666666666665</v>
      </c>
      <c r="G28" s="113">
        <v>0.54809523809523819</v>
      </c>
      <c r="H28" s="114">
        <f t="shared" si="1"/>
        <v>0.73733095238095236</v>
      </c>
    </row>
    <row r="29" spans="2:8" x14ac:dyDescent="0.25">
      <c r="B29" s="110" t="s">
        <v>222</v>
      </c>
      <c r="C29" s="111">
        <v>1</v>
      </c>
      <c r="D29" s="111">
        <v>1</v>
      </c>
      <c r="E29" s="111">
        <v>0.98499999999999999</v>
      </c>
      <c r="F29" s="112">
        <f t="shared" si="0"/>
        <v>0.995</v>
      </c>
      <c r="G29" s="113">
        <v>0.64900000000000002</v>
      </c>
      <c r="H29" s="114">
        <f t="shared" si="1"/>
        <v>0.82200000000000006</v>
      </c>
    </row>
    <row r="30" spans="2:8" x14ac:dyDescent="0.25">
      <c r="B30" s="110" t="s">
        <v>223</v>
      </c>
      <c r="C30" s="111">
        <v>1</v>
      </c>
      <c r="D30" s="111">
        <v>1</v>
      </c>
      <c r="E30" s="111">
        <v>1</v>
      </c>
      <c r="F30" s="112">
        <f t="shared" si="0"/>
        <v>1</v>
      </c>
      <c r="G30" s="113">
        <v>0.72541666666666671</v>
      </c>
      <c r="H30" s="114">
        <f t="shared" si="1"/>
        <v>0.86270833333333341</v>
      </c>
    </row>
    <row r="31" spans="2:8" x14ac:dyDescent="0.25">
      <c r="B31" s="110" t="s">
        <v>224</v>
      </c>
      <c r="C31" s="111">
        <v>0.9456</v>
      </c>
      <c r="D31" s="111">
        <v>0.88080000000000003</v>
      </c>
      <c r="E31" s="111">
        <v>0.92179999999999995</v>
      </c>
      <c r="F31" s="112">
        <f t="shared" si="0"/>
        <v>0.91606666666666658</v>
      </c>
      <c r="G31" s="113">
        <v>0.85074074074074069</v>
      </c>
      <c r="H31" s="114">
        <f t="shared" si="1"/>
        <v>0.88340370370370369</v>
      </c>
    </row>
    <row r="32" spans="2:8" x14ac:dyDescent="0.25">
      <c r="B32" s="110" t="s">
        <v>225</v>
      </c>
      <c r="C32" s="111">
        <v>0.78459999999999996</v>
      </c>
      <c r="D32" s="111">
        <v>0.73609999999999998</v>
      </c>
      <c r="E32" s="111">
        <v>0.98360000000000003</v>
      </c>
      <c r="F32" s="112">
        <f t="shared" si="0"/>
        <v>0.83476666666666655</v>
      </c>
      <c r="G32" s="113">
        <v>0.74</v>
      </c>
      <c r="H32" s="114">
        <f t="shared" si="1"/>
        <v>0.78738333333333332</v>
      </c>
    </row>
    <row r="33" spans="2:8" x14ac:dyDescent="0.25">
      <c r="B33" s="110" t="s">
        <v>226</v>
      </c>
      <c r="C33" s="111">
        <v>1</v>
      </c>
      <c r="D33" s="111">
        <v>1</v>
      </c>
      <c r="E33" s="111">
        <v>0.95479999999999998</v>
      </c>
      <c r="F33" s="112">
        <f t="shared" si="0"/>
        <v>0.98493333333333333</v>
      </c>
      <c r="G33" s="113">
        <v>0.71</v>
      </c>
      <c r="H33" s="114">
        <f t="shared" si="1"/>
        <v>0.84746666666666659</v>
      </c>
    </row>
    <row r="34" spans="2:8" x14ac:dyDescent="0.25">
      <c r="B34" s="110" t="s">
        <v>227</v>
      </c>
      <c r="C34" s="111">
        <v>1</v>
      </c>
      <c r="D34" s="111">
        <v>1</v>
      </c>
      <c r="E34" s="111">
        <v>1</v>
      </c>
      <c r="F34" s="112">
        <f t="shared" si="0"/>
        <v>1</v>
      </c>
      <c r="G34" s="113">
        <v>0.85</v>
      </c>
      <c r="H34" s="114">
        <f t="shared" si="1"/>
        <v>0.92500000000000004</v>
      </c>
    </row>
    <row r="35" spans="2:8" x14ac:dyDescent="0.25">
      <c r="B35" s="110" t="s">
        <v>228</v>
      </c>
      <c r="C35" s="111">
        <v>1</v>
      </c>
      <c r="D35" s="111">
        <v>1</v>
      </c>
      <c r="E35" s="111">
        <v>1</v>
      </c>
      <c r="F35" s="112">
        <f t="shared" si="0"/>
        <v>1</v>
      </c>
      <c r="G35" s="113">
        <v>0.54</v>
      </c>
      <c r="H35" s="114">
        <f t="shared" si="1"/>
        <v>0.77</v>
      </c>
    </row>
    <row r="36" spans="2:8" x14ac:dyDescent="0.25">
      <c r="B36" s="110" t="s">
        <v>229</v>
      </c>
      <c r="C36" s="111">
        <v>0.99839999999999995</v>
      </c>
      <c r="D36" s="111">
        <v>0.97170000000000001</v>
      </c>
      <c r="E36" s="111">
        <v>0.97640000000000005</v>
      </c>
      <c r="F36" s="112">
        <f t="shared" si="0"/>
        <v>0.98216666666666663</v>
      </c>
      <c r="G36" s="113">
        <v>0.77</v>
      </c>
      <c r="H36" s="114">
        <f t="shared" si="1"/>
        <v>0.87608333333333333</v>
      </c>
    </row>
    <row r="37" spans="2:8" x14ac:dyDescent="0.25">
      <c r="B37" s="110" t="s">
        <v>230</v>
      </c>
      <c r="C37" s="111">
        <v>1</v>
      </c>
      <c r="D37" s="111">
        <v>1</v>
      </c>
      <c r="E37" s="111">
        <v>0.99709999999999999</v>
      </c>
      <c r="F37" s="112">
        <f t="shared" si="0"/>
        <v>0.99903333333333333</v>
      </c>
      <c r="G37" s="113">
        <v>0.82</v>
      </c>
      <c r="H37" s="114">
        <f t="shared" si="1"/>
        <v>0.90951666666666664</v>
      </c>
    </row>
    <row r="38" spans="2:8" ht="15.75" thickBot="1" x14ac:dyDescent="0.3">
      <c r="B38" s="115" t="s">
        <v>231</v>
      </c>
      <c r="C38" s="116">
        <v>1</v>
      </c>
      <c r="D38" s="116">
        <v>1</v>
      </c>
      <c r="E38" s="116">
        <v>1</v>
      </c>
      <c r="F38" s="117">
        <f t="shared" si="0"/>
        <v>1</v>
      </c>
      <c r="G38" s="118">
        <v>0.8</v>
      </c>
      <c r="H38" s="119">
        <f t="shared" si="1"/>
        <v>0.9</v>
      </c>
    </row>
    <row r="39" spans="2:8" s="133" customFormat="1" x14ac:dyDescent="0.25">
      <c r="B39" s="152"/>
      <c r="C39" s="153"/>
      <c r="D39" s="153"/>
      <c r="E39" s="153"/>
      <c r="F39" s="122"/>
      <c r="G39" s="123"/>
      <c r="H39" s="154"/>
    </row>
    <row r="40" spans="2:8" s="133" customFormat="1" ht="9" customHeight="1" x14ac:dyDescent="0.25">
      <c r="B40" s="120"/>
      <c r="C40" s="121"/>
      <c r="D40" s="121"/>
      <c r="E40" s="121"/>
      <c r="F40" s="122"/>
      <c r="G40" s="123"/>
      <c r="H40" s="123"/>
    </row>
    <row r="41" spans="2:8" ht="16.5" customHeight="1" x14ac:dyDescent="0.25">
      <c r="C41" s="229" t="s">
        <v>256</v>
      </c>
      <c r="D41" s="229"/>
      <c r="E41" s="229"/>
      <c r="F41" s="229"/>
      <c r="G41" s="229"/>
    </row>
    <row r="42" spans="2:8" ht="15.75" thickBot="1" x14ac:dyDescent="0.3">
      <c r="C42" s="229"/>
      <c r="D42" s="229"/>
      <c r="E42" s="229"/>
      <c r="F42" s="229"/>
      <c r="G42" s="229"/>
    </row>
    <row r="43" spans="2:8" ht="15.75" thickBot="1" x14ac:dyDescent="0.3">
      <c r="C43" s="222" t="s">
        <v>232</v>
      </c>
      <c r="D43" s="219" t="s">
        <v>193</v>
      </c>
      <c r="E43" s="220"/>
      <c r="F43" s="220"/>
      <c r="G43" s="221"/>
    </row>
    <row r="44" spans="2:8" ht="30.75" thickBot="1" x14ac:dyDescent="0.3">
      <c r="C44" s="222"/>
      <c r="D44" s="156" t="s">
        <v>196</v>
      </c>
      <c r="E44" s="156" t="s">
        <v>197</v>
      </c>
      <c r="F44" s="156" t="s">
        <v>198</v>
      </c>
      <c r="G44" s="104" t="s">
        <v>199</v>
      </c>
    </row>
    <row r="45" spans="2:8" ht="25.5" x14ac:dyDescent="0.25">
      <c r="C45" s="148" t="s">
        <v>233</v>
      </c>
      <c r="D45" s="140" t="s">
        <v>234</v>
      </c>
      <c r="E45" s="140" t="s">
        <v>234</v>
      </c>
      <c r="F45" s="141">
        <v>1</v>
      </c>
      <c r="G45" s="142">
        <v>1</v>
      </c>
    </row>
    <row r="46" spans="2:8" ht="25.5" x14ac:dyDescent="0.25">
      <c r="C46" s="149" t="s">
        <v>235</v>
      </c>
      <c r="D46" s="127" t="s">
        <v>234</v>
      </c>
      <c r="E46" s="127" t="s">
        <v>234</v>
      </c>
      <c r="F46" s="126">
        <v>0.96360000000000001</v>
      </c>
      <c r="G46" s="143">
        <f>+AVERAGE(D46:F46)</f>
        <v>0.96360000000000001</v>
      </c>
    </row>
    <row r="47" spans="2:8" ht="25.5" x14ac:dyDescent="0.25">
      <c r="C47" s="150" t="s">
        <v>236</v>
      </c>
      <c r="D47" s="127" t="s">
        <v>234</v>
      </c>
      <c r="E47" s="127" t="s">
        <v>234</v>
      </c>
      <c r="F47" s="126">
        <v>0.95920000000000005</v>
      </c>
      <c r="G47" s="143">
        <f>+AVERAGE(D47:F47)</f>
        <v>0.95920000000000005</v>
      </c>
    </row>
    <row r="48" spans="2:8" ht="25.5" x14ac:dyDescent="0.25">
      <c r="C48" s="149" t="s">
        <v>237</v>
      </c>
      <c r="D48" s="127" t="s">
        <v>234</v>
      </c>
      <c r="E48" s="127" t="s">
        <v>234</v>
      </c>
      <c r="F48" s="127" t="s">
        <v>234</v>
      </c>
      <c r="G48" s="143" t="s">
        <v>234</v>
      </c>
    </row>
    <row r="49" spans="3:11" ht="38.25" x14ac:dyDescent="0.25">
      <c r="C49" s="149" t="s">
        <v>238</v>
      </c>
      <c r="D49" s="126" t="s">
        <v>239</v>
      </c>
      <c r="E49" s="126" t="s">
        <v>239</v>
      </c>
      <c r="F49" s="126">
        <v>1</v>
      </c>
      <c r="G49" s="143">
        <f t="shared" ref="G49:G55" si="2">+AVERAGE(D49:F49)</f>
        <v>1</v>
      </c>
    </row>
    <row r="50" spans="3:11" ht="38.25" x14ac:dyDescent="0.25">
      <c r="C50" s="149" t="s">
        <v>240</v>
      </c>
      <c r="D50" s="126">
        <v>0.91820000000000002</v>
      </c>
      <c r="E50" s="126">
        <v>0.47699999999999998</v>
      </c>
      <c r="F50" s="126">
        <v>0.75560000000000005</v>
      </c>
      <c r="G50" s="143">
        <f t="shared" si="2"/>
        <v>0.71693333333333342</v>
      </c>
    </row>
    <row r="51" spans="3:11" ht="30" customHeight="1" x14ac:dyDescent="0.25">
      <c r="C51" s="150" t="s">
        <v>241</v>
      </c>
      <c r="D51" s="124" t="s">
        <v>234</v>
      </c>
      <c r="E51" s="124" t="s">
        <v>234</v>
      </c>
      <c r="F51" s="126">
        <v>0.84</v>
      </c>
      <c r="G51" s="143">
        <f t="shared" si="2"/>
        <v>0.84</v>
      </c>
    </row>
    <row r="52" spans="3:11" ht="25.5" x14ac:dyDescent="0.25">
      <c r="C52" s="149" t="s">
        <v>242</v>
      </c>
      <c r="D52" s="125">
        <v>0.97150000000000003</v>
      </c>
      <c r="E52" s="125"/>
      <c r="F52" s="125">
        <v>0.78569999999999995</v>
      </c>
      <c r="G52" s="144">
        <f t="shared" si="2"/>
        <v>0.87860000000000005</v>
      </c>
      <c r="K52" s="128"/>
    </row>
    <row r="53" spans="3:11" ht="38.25" x14ac:dyDescent="0.25">
      <c r="C53" s="149" t="s">
        <v>243</v>
      </c>
      <c r="D53" s="124" t="s">
        <v>234</v>
      </c>
      <c r="E53" s="124" t="s">
        <v>234</v>
      </c>
      <c r="F53" s="125">
        <v>0.80789999999999995</v>
      </c>
      <c r="G53" s="144">
        <f t="shared" si="2"/>
        <v>0.80789999999999995</v>
      </c>
      <c r="H53" s="139"/>
    </row>
    <row r="54" spans="3:11" ht="25.5" x14ac:dyDescent="0.25">
      <c r="C54" s="149" t="s">
        <v>244</v>
      </c>
      <c r="D54" s="124" t="s">
        <v>234</v>
      </c>
      <c r="E54" s="124" t="s">
        <v>234</v>
      </c>
      <c r="F54" s="125">
        <v>0.99</v>
      </c>
      <c r="G54" s="144">
        <f t="shared" si="2"/>
        <v>0.99</v>
      </c>
    </row>
    <row r="55" spans="3:11" ht="37.5" customHeight="1" thickBot="1" x14ac:dyDescent="0.3">
      <c r="C55" s="151" t="s">
        <v>245</v>
      </c>
      <c r="D55" s="145" t="s">
        <v>234</v>
      </c>
      <c r="E55" s="145" t="s">
        <v>234</v>
      </c>
      <c r="F55" s="146">
        <v>0.95750000000000002</v>
      </c>
      <c r="G55" s="147">
        <f t="shared" si="2"/>
        <v>0.95750000000000002</v>
      </c>
    </row>
    <row r="56" spans="3:11" x14ac:dyDescent="0.25">
      <c r="G56" s="155"/>
    </row>
  </sheetData>
  <mergeCells count="10">
    <mergeCell ref="C41:G41"/>
    <mergeCell ref="D43:G43"/>
    <mergeCell ref="B2:H2"/>
    <mergeCell ref="B5:B6"/>
    <mergeCell ref="C5:F5"/>
    <mergeCell ref="G5:G6"/>
    <mergeCell ref="H5:H6"/>
    <mergeCell ref="C43:C44"/>
    <mergeCell ref="B3:H3"/>
    <mergeCell ref="C42:G42"/>
  </mergeCells>
  <conditionalFormatting sqref="J8">
    <cfRule type="iconSet" priority="2">
      <iconSet>
        <cfvo type="percent" val="0"/>
        <cfvo type="percent" val="33"/>
        <cfvo type="percent" val="67"/>
      </iconSet>
    </cfRule>
    <cfRule type="colorScale" priority="3">
      <colorScale>
        <cfvo type="min"/>
        <cfvo type="max"/>
        <color rgb="FFFCFCFF"/>
        <color rgb="FFF8696B"/>
      </colorScale>
    </cfRule>
  </conditionalFormatting>
  <conditionalFormatting sqref="H44:H1048576 H7:H40 H5">
    <cfRule type="iconSet" priority="49">
      <iconSet>
        <cfvo type="percent" val="0"/>
        <cfvo type="num" val="0.65100000000000002" gte="0"/>
        <cfvo type="num" val="0.95099999999999996" gte="0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ACCION</vt:lpstr>
      <vt:lpstr>PLAN DE GESTION</vt:lpstr>
      <vt:lpstr>'PLAN DE ACCION'!Títulos_a_imprimir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Casas Cardozo</dc:creator>
  <cp:lastModifiedBy>Doris Casas Cardozo</cp:lastModifiedBy>
  <cp:lastPrinted>2019-08-22T14:18:25Z</cp:lastPrinted>
  <dcterms:created xsi:type="dcterms:W3CDTF">2019-08-22T13:47:11Z</dcterms:created>
  <dcterms:modified xsi:type="dcterms:W3CDTF">2020-01-29T20:26:54Z</dcterms:modified>
</cp:coreProperties>
</file>