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8515" windowHeight="13290"/>
  </bookViews>
  <sheets>
    <sheet name="PROTECCION ANIMAL" sheetId="8" r:id="rId1"/>
    <sheet name="PROTECCION VEGETAL" sheetId="1" r:id="rId2"/>
    <sheet name="PROTECCION FRONTERIZA" sheetId="2" r:id="rId3"/>
    <sheet name="REGULACION SANITARIA" sheetId="3" r:id="rId4"/>
    <sheet name="ANALISIS Y DIAGNOSTICO" sheetId="4" r:id="rId5"/>
    <sheet name="ADMINISTRATIVA Y FINANCIERA" sheetId="7" r:id="rId6"/>
    <sheet name="COMUNICACIONES" sheetId="6" r:id="rId7"/>
    <sheet name="OTI" sheetId="5" r:id="rId8"/>
  </sheets>
  <externalReferences>
    <externalReference r:id="rId9"/>
    <externalReference r:id="rId10"/>
    <externalReference r:id="rId11"/>
    <externalReference r:id="rId12"/>
    <externalReference r:id="rId13"/>
    <externalReference r:id="rId14"/>
  </externalReferences>
  <definedNames>
    <definedName name="_xlnm._FilterDatabase" localSheetId="2" hidden="1">'PROTECCION FRONTERIZA'!$A$6:$F$28</definedName>
    <definedName name="_xlnm._FilterDatabase" localSheetId="1" hidden="1">'PROTECCION VEGETAL'!$A$6:$DI$137</definedName>
    <definedName name="_xlnm.Print_Titles" localSheetId="5">'ADMINISTRATIVA Y FINANCIERA'!$1:$6</definedName>
    <definedName name="Z_0DFB7B0C_E74E_462E_B9EA_C82F5091C0FF_.wvu.Cols" localSheetId="2" hidden="1">'PROTECCION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definedName>
    <definedName name="Z_0DFB7B0C_E74E_462E_B9EA_C82F5091C0FF_.wvu.FilterData" localSheetId="2" hidden="1">'PROTECCION FRONTERIZA'!$A$6:$F$28</definedName>
    <definedName name="Z_497793B4_BA7F_44DE_B10D_5F33ED5B8B2D_.wvu.Cols" localSheetId="2" hidden="1">'PROTECCION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definedName>
    <definedName name="Z_497793B4_BA7F_44DE_B10D_5F33ED5B8B2D_.wvu.FilterData" localSheetId="2" hidden="1">'PROTECCION FRONTERIZA'!$A$6:$F$28</definedName>
    <definedName name="Z_63AF26CD_713C_4F92_B5BD_4EA5CBFB67A2_.wvu.FilterData" localSheetId="1" hidden="1">'PROTECCION VEGETAL'!$A$6:$DI$133</definedName>
    <definedName name="Z_644EB2F3_687A_4B7E_A881_5C676AB3BD5E_.wvu.Cols" localSheetId="2" hidden="1">'PROTECCION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definedName>
    <definedName name="Z_644EB2F3_687A_4B7E_A881_5C676AB3BD5E_.wvu.FilterData" localSheetId="2" hidden="1">'PROTECCION FRONTERIZA'!$A$6:$F$28</definedName>
    <definedName name="Z_ADC82280_0818_4F3A_8455_C45321060B66_.wvu.Cols" localSheetId="2" hidden="1">'PROTECCION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definedName>
    <definedName name="Z_ADC82280_0818_4F3A_8455_C45321060B66_.wvu.FilterData" localSheetId="2" hidden="1">'PROTECCION FRONTERIZA'!$A$6:$F$28</definedName>
    <definedName name="Z_CC261931_4F2C_4360_A78D_94327CE98EBE_.wvu.Cols" localSheetId="2" hidden="1">'PROTECCION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FRONTERIZA'!#REF!,'PROTECCION FRONTERIZA'!#REF!</definedName>
    <definedName name="Z_CC261931_4F2C_4360_A78D_94327CE98EBE_.wvu.Cols" localSheetId="1" hidden="1">'PROTECCION VEGETAL'!$A:$A,'PROTECCION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VEGETAL'!#REF!,'PROTECCION VEGETAL'!#REF!</definedName>
    <definedName name="Z_CC261931_4F2C_4360_A78D_94327CE98EBE_.wvu.FilterData" localSheetId="2" hidden="1">'PROTECCION FRONTERIZA'!$A$6:$F$28</definedName>
    <definedName name="Z_CC261931_4F2C_4360_A78D_94327CE98EBE_.wvu.FilterData" localSheetId="1" hidden="1">'PROTECCION VEGETAL'!$A$6:$DI$133</definedName>
  </definedNames>
  <calcPr calcId="145621"/>
</workbook>
</file>

<file path=xl/calcChain.xml><?xml version="1.0" encoding="utf-8"?>
<calcChain xmlns="http://schemas.openxmlformats.org/spreadsheetml/2006/main">
  <c r="DB154" i="8" l="1"/>
  <c r="AD32" i="7" l="1"/>
  <c r="AE32" i="7" s="1"/>
  <c r="AF32" i="7" s="1"/>
  <c r="AD31" i="7"/>
  <c r="AE31" i="7" s="1"/>
  <c r="AF31" i="7" s="1"/>
  <c r="AF30" i="7" s="1"/>
  <c r="O30" i="7"/>
  <c r="AD29" i="7"/>
  <c r="AE29" i="7" s="1"/>
  <c r="AF29" i="7" s="1"/>
  <c r="AD28" i="7"/>
  <c r="AE28" i="7" s="1"/>
  <c r="AF28" i="7" s="1"/>
  <c r="AD27" i="7"/>
  <c r="AE27" i="7" s="1"/>
  <c r="AF27" i="7" s="1"/>
  <c r="AE26" i="7"/>
  <c r="AF26" i="7" s="1"/>
  <c r="AD26" i="7"/>
  <c r="AE25" i="7"/>
  <c r="AF25" i="7" s="1"/>
  <c r="AD25" i="7"/>
  <c r="AD24" i="7"/>
  <c r="AE24" i="7" s="1"/>
  <c r="AF24" i="7" s="1"/>
  <c r="AD23" i="7"/>
  <c r="AE23" i="7" s="1"/>
  <c r="AF23" i="7" s="1"/>
  <c r="AD22" i="7"/>
  <c r="AE22" i="7" s="1"/>
  <c r="AF22" i="7" s="1"/>
  <c r="AD21" i="7"/>
  <c r="AE21" i="7" s="1"/>
  <c r="AF21" i="7" s="1"/>
  <c r="AD20" i="7"/>
  <c r="AE20" i="7" s="1"/>
  <c r="AF20" i="7" s="1"/>
  <c r="AD19" i="7"/>
  <c r="AE19" i="7" s="1"/>
  <c r="AF19" i="7" s="1"/>
  <c r="AE18" i="7"/>
  <c r="AF18" i="7" s="1"/>
  <c r="AD18" i="7"/>
  <c r="AE17" i="7"/>
  <c r="AF17" i="7" s="1"/>
  <c r="AD17" i="7"/>
  <c r="AF16" i="7"/>
  <c r="Z16" i="7"/>
  <c r="Y16" i="7"/>
  <c r="X16" i="7"/>
  <c r="W16" i="7"/>
  <c r="V16" i="7"/>
  <c r="U16" i="7"/>
  <c r="T16" i="7"/>
  <c r="S16" i="7"/>
  <c r="R16" i="7"/>
  <c r="AD16" i="7" s="1"/>
  <c r="AD15" i="7"/>
  <c r="AE15" i="7" s="1"/>
  <c r="AF15" i="7" s="1"/>
  <c r="AD14" i="7"/>
  <c r="AE14" i="7" s="1"/>
  <c r="AF14" i="7" s="1"/>
  <c r="AD13" i="7"/>
  <c r="AE13" i="7" s="1"/>
  <c r="AF13" i="7" s="1"/>
  <c r="AD12" i="7"/>
  <c r="AE12" i="7" s="1"/>
  <c r="AF12" i="7" s="1"/>
  <c r="AF11" i="7"/>
  <c r="AD11" i="7"/>
  <c r="AD10" i="7"/>
  <c r="AE10" i="7" s="1"/>
  <c r="AD9" i="7"/>
  <c r="AE9" i="7" s="1"/>
  <c r="AF9" i="7" s="1"/>
  <c r="AF8" i="7"/>
  <c r="AE8" i="7"/>
  <c r="AD7" i="7"/>
  <c r="AE7" i="7" s="1"/>
  <c r="AF7" i="7" s="1"/>
  <c r="AF6" i="7" l="1"/>
  <c r="X15" i="5" l="1"/>
  <c r="Y15" i="5" s="1"/>
  <c r="X14" i="5"/>
  <c r="X13" i="5"/>
  <c r="Y13" i="5" s="1"/>
  <c r="Y11" i="5"/>
  <c r="X11" i="5"/>
  <c r="X9" i="5"/>
  <c r="Y9" i="5" s="1"/>
  <c r="X8" i="5"/>
  <c r="Y8" i="5" s="1"/>
  <c r="X7" i="5"/>
  <c r="Y7" i="5" s="1"/>
  <c r="AG28" i="6" l="1"/>
  <c r="AH28" i="6" s="1"/>
  <c r="P28" i="6"/>
  <c r="O28" i="6"/>
  <c r="N28" i="6"/>
  <c r="L28" i="6"/>
  <c r="I28" i="6"/>
  <c r="G28" i="6"/>
  <c r="C28" i="6"/>
  <c r="B28" i="6"/>
  <c r="AG27" i="6"/>
  <c r="AH27" i="6" s="1"/>
  <c r="P27" i="6"/>
  <c r="O27" i="6"/>
  <c r="N27" i="6"/>
  <c r="L27" i="6"/>
  <c r="I27" i="6"/>
  <c r="G27" i="6"/>
  <c r="C27" i="6"/>
  <c r="B27" i="6"/>
  <c r="AH26" i="6"/>
  <c r="AG26" i="6"/>
  <c r="P26" i="6"/>
  <c r="O26" i="6"/>
  <c r="N26" i="6"/>
  <c r="M26" i="6"/>
  <c r="L26" i="6"/>
  <c r="I26" i="6"/>
  <c r="G26" i="6"/>
  <c r="C26" i="6"/>
  <c r="B26" i="6"/>
  <c r="AH25" i="6"/>
  <c r="AG25" i="6"/>
  <c r="P25" i="6"/>
  <c r="O25" i="6"/>
  <c r="N25" i="6"/>
  <c r="L25" i="6"/>
  <c r="I25" i="6"/>
  <c r="G25" i="6"/>
  <c r="C25" i="6"/>
  <c r="B25" i="6"/>
  <c r="AG24" i="6"/>
  <c r="AH24" i="6" s="1"/>
  <c r="P24" i="6"/>
  <c r="O24" i="6"/>
  <c r="N24" i="6"/>
  <c r="M24" i="6"/>
  <c r="L24" i="6"/>
  <c r="I24" i="6"/>
  <c r="G24" i="6"/>
  <c r="C24" i="6"/>
  <c r="B24" i="6"/>
  <c r="AG23" i="6"/>
  <c r="AH23" i="6" s="1"/>
  <c r="P23" i="6"/>
  <c r="O23" i="6"/>
  <c r="N23" i="6"/>
  <c r="L23" i="6"/>
  <c r="I23" i="6"/>
  <c r="G23" i="6"/>
  <c r="C23" i="6"/>
  <c r="B23" i="6"/>
  <c r="AG22" i="6"/>
  <c r="I22" i="6"/>
  <c r="G22" i="6"/>
  <c r="C22" i="6"/>
  <c r="B22" i="6"/>
  <c r="AG21" i="6"/>
  <c r="AH21" i="6" s="1"/>
  <c r="P21" i="6"/>
  <c r="O21" i="6"/>
  <c r="N21" i="6"/>
  <c r="M21" i="6"/>
  <c r="L21" i="6"/>
  <c r="I21" i="6"/>
  <c r="G21" i="6"/>
  <c r="C21" i="6"/>
  <c r="B21" i="6"/>
  <c r="AG20" i="6"/>
  <c r="AH20" i="6" s="1"/>
  <c r="P20" i="6"/>
  <c r="O20" i="6"/>
  <c r="N20" i="6"/>
  <c r="L20" i="6"/>
  <c r="I20" i="6"/>
  <c r="G20" i="6"/>
  <c r="C20" i="6"/>
  <c r="B20" i="6"/>
  <c r="AG19" i="6"/>
  <c r="P19" i="6"/>
  <c r="M19" i="6"/>
  <c r="L19" i="6"/>
  <c r="I19" i="6"/>
  <c r="G19" i="6"/>
  <c r="C19" i="6"/>
  <c r="B19" i="6"/>
  <c r="AG18" i="6"/>
  <c r="AH18" i="6" s="1"/>
  <c r="P18" i="6"/>
  <c r="O18" i="6"/>
  <c r="N18" i="6"/>
  <c r="L18" i="6"/>
  <c r="I18" i="6"/>
  <c r="G18" i="6"/>
  <c r="C18" i="6"/>
  <c r="B18" i="6"/>
  <c r="AH17" i="6"/>
  <c r="P17" i="6"/>
  <c r="O17" i="6"/>
  <c r="N17" i="6"/>
  <c r="L17" i="6"/>
  <c r="I17" i="6"/>
  <c r="G17" i="6"/>
  <c r="C17" i="6"/>
  <c r="B17" i="6"/>
  <c r="AG16" i="6"/>
  <c r="AH16" i="6" s="1"/>
  <c r="P16" i="6"/>
  <c r="O16" i="6"/>
  <c r="N16" i="6"/>
  <c r="L16" i="6"/>
  <c r="I16" i="6"/>
  <c r="G16" i="6"/>
  <c r="C16" i="6"/>
  <c r="B16" i="6"/>
  <c r="AH15" i="6"/>
  <c r="AG15" i="6"/>
  <c r="P15" i="6"/>
  <c r="O15" i="6"/>
  <c r="N15" i="6"/>
  <c r="L15" i="6"/>
  <c r="I15" i="6"/>
  <c r="G15" i="6"/>
  <c r="C15" i="6"/>
  <c r="B15" i="6"/>
  <c r="AH14" i="6"/>
  <c r="AG14" i="6"/>
  <c r="P14" i="6"/>
  <c r="O14" i="6"/>
  <c r="N14" i="6"/>
  <c r="L14" i="6"/>
  <c r="I14" i="6"/>
  <c r="G14" i="6"/>
  <c r="C14" i="6"/>
  <c r="B14" i="6"/>
  <c r="AG13" i="6"/>
  <c r="AH13" i="6" s="1"/>
  <c r="P13" i="6"/>
  <c r="O13" i="6"/>
  <c r="N13" i="6"/>
  <c r="L13" i="6"/>
  <c r="I13" i="6"/>
  <c r="G13" i="6"/>
  <c r="C13" i="6"/>
  <c r="B13" i="6"/>
  <c r="AG12" i="6"/>
  <c r="AH12" i="6" s="1"/>
  <c r="P12" i="6"/>
  <c r="O12" i="6"/>
  <c r="N12" i="6"/>
  <c r="L12" i="6"/>
  <c r="I12" i="6"/>
  <c r="G12" i="6"/>
  <c r="C12" i="6"/>
  <c r="B12" i="6"/>
  <c r="AG11" i="6"/>
  <c r="AH11" i="6" s="1"/>
  <c r="P11" i="6"/>
  <c r="O11" i="6"/>
  <c r="N11" i="6"/>
  <c r="L11" i="6"/>
  <c r="I11" i="6"/>
  <c r="G11" i="6"/>
  <c r="C11" i="6"/>
  <c r="B11" i="6"/>
  <c r="AG10" i="6"/>
  <c r="AH10" i="6" s="1"/>
  <c r="P10" i="6"/>
  <c r="O10" i="6"/>
  <c r="N10" i="6"/>
  <c r="L10" i="6"/>
  <c r="I10" i="6"/>
  <c r="G10" i="6"/>
  <c r="C10" i="6"/>
  <c r="B10" i="6"/>
  <c r="AH9" i="6"/>
  <c r="AG9" i="6"/>
  <c r="P9" i="6"/>
  <c r="O9" i="6"/>
  <c r="N9" i="6"/>
  <c r="M9" i="6"/>
  <c r="L9" i="6"/>
  <c r="I9" i="6"/>
  <c r="G9" i="6"/>
  <c r="C9" i="6"/>
  <c r="B9" i="6"/>
  <c r="AG8" i="6"/>
  <c r="AH8" i="6" s="1"/>
  <c r="P8" i="6"/>
  <c r="O8" i="6"/>
  <c r="N8" i="6"/>
  <c r="L8" i="6"/>
  <c r="I8" i="6"/>
  <c r="G8" i="6"/>
  <c r="C8" i="6"/>
  <c r="B8" i="6"/>
  <c r="AH7" i="6"/>
  <c r="AG7" i="6"/>
  <c r="P7" i="6"/>
  <c r="O7" i="6"/>
  <c r="N7" i="6"/>
  <c r="L7" i="6"/>
  <c r="I7" i="6"/>
  <c r="G7" i="6"/>
  <c r="C7" i="6"/>
  <c r="B7" i="6"/>
  <c r="I6" i="6"/>
  <c r="G6" i="6"/>
  <c r="C6" i="6"/>
  <c r="B6" i="6"/>
  <c r="T22" i="4" l="1"/>
  <c r="S22" i="4"/>
  <c r="R22" i="4"/>
  <c r="Q22" i="4"/>
  <c r="P22" i="4"/>
  <c r="O22" i="4"/>
  <c r="N22" i="4"/>
  <c r="M22" i="4"/>
  <c r="L22" i="4"/>
  <c r="K22" i="4"/>
  <c r="J22" i="4"/>
  <c r="I22" i="4"/>
  <c r="T21" i="4"/>
  <c r="S21" i="4"/>
  <c r="R21" i="4"/>
  <c r="Q21" i="4"/>
  <c r="P21" i="4"/>
  <c r="O21" i="4"/>
  <c r="N21" i="4"/>
  <c r="M21" i="4"/>
  <c r="L21" i="4"/>
  <c r="K21" i="4"/>
  <c r="J21" i="4"/>
  <c r="I21" i="4"/>
  <c r="T20" i="4"/>
  <c r="S20" i="4"/>
  <c r="R20" i="4"/>
  <c r="Q20" i="4"/>
  <c r="P20" i="4"/>
  <c r="O20" i="4"/>
  <c r="N20" i="4"/>
  <c r="M20" i="4"/>
  <c r="U20" i="4" s="1"/>
  <c r="L20" i="4"/>
  <c r="K20" i="4"/>
  <c r="J20" i="4"/>
  <c r="I20" i="4"/>
  <c r="F19" i="4"/>
  <c r="T18" i="4"/>
  <c r="S18" i="4"/>
  <c r="R18" i="4"/>
  <c r="Q18" i="4"/>
  <c r="P18" i="4"/>
  <c r="O18" i="4"/>
  <c r="N18" i="4"/>
  <c r="M18" i="4"/>
  <c r="I18" i="4"/>
  <c r="T17" i="4"/>
  <c r="S17" i="4"/>
  <c r="R17" i="4"/>
  <c r="Q17" i="4"/>
  <c r="P17" i="4"/>
  <c r="O17" i="4"/>
  <c r="N17" i="4"/>
  <c r="M17" i="4"/>
  <c r="L17" i="4"/>
  <c r="K17" i="4"/>
  <c r="J17" i="4"/>
  <c r="I17" i="4"/>
  <c r="U16" i="4"/>
  <c r="V16" i="4" s="1"/>
  <c r="T16" i="4"/>
  <c r="S16" i="4"/>
  <c r="R16" i="4"/>
  <c r="P16" i="4"/>
  <c r="O16" i="4"/>
  <c r="N16" i="4"/>
  <c r="M16" i="4"/>
  <c r="L16" i="4"/>
  <c r="K16" i="4"/>
  <c r="J16" i="4"/>
  <c r="I16" i="4"/>
  <c r="V15" i="4"/>
  <c r="T15" i="4"/>
  <c r="S15" i="4"/>
  <c r="R15" i="4"/>
  <c r="Q15" i="4"/>
  <c r="P15" i="4"/>
  <c r="O15" i="4"/>
  <c r="N15" i="4"/>
  <c r="M15" i="4"/>
  <c r="L15" i="4"/>
  <c r="K15" i="4"/>
  <c r="J15" i="4"/>
  <c r="I15" i="4"/>
  <c r="T14" i="4"/>
  <c r="S14" i="4"/>
  <c r="R14" i="4"/>
  <c r="Q14" i="4"/>
  <c r="P14" i="4"/>
  <c r="O14" i="4"/>
  <c r="N14" i="4"/>
  <c r="M14" i="4"/>
  <c r="L14" i="4"/>
  <c r="K14" i="4"/>
  <c r="J14" i="4"/>
  <c r="I14" i="4"/>
  <c r="U13" i="4"/>
  <c r="V13" i="4" s="1"/>
  <c r="T13" i="4"/>
  <c r="S13" i="4"/>
  <c r="R13" i="4"/>
  <c r="Q13" i="4"/>
  <c r="P13" i="4"/>
  <c r="O13" i="4"/>
  <c r="N13" i="4"/>
  <c r="M13" i="4"/>
  <c r="L13" i="4"/>
  <c r="K13" i="4"/>
  <c r="J13" i="4"/>
  <c r="I13" i="4"/>
  <c r="T12" i="4"/>
  <c r="S12" i="4"/>
  <c r="R12" i="4"/>
  <c r="Q12" i="4"/>
  <c r="P12" i="4"/>
  <c r="O12" i="4"/>
  <c r="N12" i="4"/>
  <c r="M12" i="4"/>
  <c r="L12" i="4"/>
  <c r="K12" i="4"/>
  <c r="J12" i="4"/>
  <c r="I12" i="4"/>
  <c r="U12" i="4" s="1"/>
  <c r="V12" i="4" s="1"/>
  <c r="T11" i="4"/>
  <c r="S11" i="4"/>
  <c r="R11" i="4"/>
  <c r="Q11" i="4"/>
  <c r="P11" i="4"/>
  <c r="O11" i="4"/>
  <c r="N11" i="4"/>
  <c r="M11" i="4"/>
  <c r="L11" i="4"/>
  <c r="K11" i="4"/>
  <c r="J11" i="4"/>
  <c r="I11" i="4"/>
  <c r="T10" i="4"/>
  <c r="S10" i="4"/>
  <c r="R10" i="4"/>
  <c r="Q10" i="4"/>
  <c r="P10" i="4"/>
  <c r="O10" i="4"/>
  <c r="N10" i="4"/>
  <c r="M10" i="4"/>
  <c r="L10" i="4"/>
  <c r="K10" i="4"/>
  <c r="J10" i="4"/>
  <c r="I10" i="4"/>
  <c r="T9" i="4"/>
  <c r="S9" i="4"/>
  <c r="R9" i="4"/>
  <c r="Q9" i="4"/>
  <c r="P9" i="4"/>
  <c r="O9" i="4"/>
  <c r="N9" i="4"/>
  <c r="M9" i="4"/>
  <c r="L9" i="4"/>
  <c r="K9" i="4"/>
  <c r="J9" i="4"/>
  <c r="I9" i="4"/>
  <c r="G9" i="4"/>
  <c r="T8" i="4"/>
  <c r="S8" i="4"/>
  <c r="R8" i="4"/>
  <c r="Q8" i="4"/>
  <c r="P8" i="4"/>
  <c r="O8" i="4"/>
  <c r="N8" i="4"/>
  <c r="M8" i="4"/>
  <c r="L8" i="4"/>
  <c r="K8" i="4"/>
  <c r="J8" i="4"/>
  <c r="I8" i="4"/>
  <c r="F7" i="4"/>
  <c r="U21" i="4" l="1"/>
  <c r="V20" i="4" s="1"/>
  <c r="U9" i="4"/>
  <c r="V9" i="4" s="1"/>
  <c r="U17" i="4"/>
  <c r="V17" i="4" s="1"/>
  <c r="U18" i="4"/>
  <c r="V18" i="4" s="1"/>
  <c r="U22" i="4"/>
  <c r="V22" i="4" s="1"/>
  <c r="U8" i="4"/>
  <c r="V8" i="4" s="1"/>
  <c r="U10" i="4"/>
  <c r="V10" i="4" s="1"/>
  <c r="U11" i="4"/>
  <c r="V11" i="4" s="1"/>
  <c r="U14" i="4"/>
  <c r="V14" i="4" s="1"/>
  <c r="T28" i="2"/>
  <c r="S28" i="2"/>
  <c r="R28" i="2"/>
  <c r="Q28" i="2"/>
  <c r="P28" i="2"/>
  <c r="O28" i="2"/>
  <c r="N28" i="2"/>
  <c r="M28" i="2"/>
  <c r="L28" i="2"/>
  <c r="K28" i="2"/>
  <c r="J28" i="2"/>
  <c r="I28" i="2"/>
  <c r="H28" i="2"/>
  <c r="G28" i="2"/>
  <c r="T27" i="2"/>
  <c r="S27" i="2"/>
  <c r="R27" i="2"/>
  <c r="Q27" i="2"/>
  <c r="P27" i="2"/>
  <c r="O27" i="2"/>
  <c r="N27" i="2"/>
  <c r="M27" i="2"/>
  <c r="L27" i="2"/>
  <c r="K27" i="2"/>
  <c r="J27" i="2"/>
  <c r="I27" i="2"/>
  <c r="H27" i="2"/>
  <c r="G27" i="2"/>
  <c r="T26" i="2"/>
  <c r="S26" i="2"/>
  <c r="R26" i="2"/>
  <c r="Q26" i="2"/>
  <c r="P26" i="2"/>
  <c r="O26" i="2"/>
  <c r="N26" i="2"/>
  <c r="M26" i="2"/>
  <c r="L26" i="2"/>
  <c r="K26" i="2"/>
  <c r="J26" i="2"/>
  <c r="I26" i="2"/>
  <c r="H26" i="2"/>
  <c r="G26" i="2"/>
  <c r="T25" i="2"/>
  <c r="S25" i="2"/>
  <c r="R25" i="2"/>
  <c r="Q25" i="2"/>
  <c r="P25" i="2"/>
  <c r="O25" i="2"/>
  <c r="N25" i="2"/>
  <c r="M25" i="2"/>
  <c r="L25" i="2"/>
  <c r="K25" i="2"/>
  <c r="J25" i="2"/>
  <c r="I25" i="2"/>
  <c r="H25" i="2"/>
  <c r="G25" i="2"/>
  <c r="T24" i="2"/>
  <c r="S24" i="2"/>
  <c r="R24" i="2"/>
  <c r="Q24" i="2"/>
  <c r="P24" i="2"/>
  <c r="O24" i="2"/>
  <c r="N24" i="2"/>
  <c r="M24" i="2"/>
  <c r="L24" i="2"/>
  <c r="K24" i="2"/>
  <c r="J24" i="2"/>
  <c r="I24" i="2"/>
  <c r="H24" i="2"/>
  <c r="G24" i="2"/>
  <c r="T22" i="2"/>
  <c r="S22" i="2"/>
  <c r="R22" i="2"/>
  <c r="Q22" i="2"/>
  <c r="P22" i="2"/>
  <c r="O22" i="2"/>
  <c r="N22" i="2"/>
  <c r="M22" i="2"/>
  <c r="L22" i="2"/>
  <c r="U22" i="2" s="1"/>
  <c r="K22" i="2"/>
  <c r="J22" i="2"/>
  <c r="I22" i="2"/>
  <c r="H22" i="2"/>
  <c r="G22" i="2"/>
  <c r="T21" i="2"/>
  <c r="S21" i="2"/>
  <c r="R21" i="2"/>
  <c r="Q21" i="2"/>
  <c r="P21" i="2"/>
  <c r="O21" i="2"/>
  <c r="N21" i="2"/>
  <c r="M21" i="2"/>
  <c r="L21" i="2"/>
  <c r="K21" i="2"/>
  <c r="J21" i="2"/>
  <c r="I21" i="2"/>
  <c r="H21" i="2"/>
  <c r="G21" i="2"/>
  <c r="T20" i="2"/>
  <c r="S20" i="2"/>
  <c r="R20" i="2"/>
  <c r="Q20" i="2"/>
  <c r="P20" i="2"/>
  <c r="O20" i="2"/>
  <c r="N20" i="2"/>
  <c r="M20" i="2"/>
  <c r="L20" i="2"/>
  <c r="K20" i="2"/>
  <c r="J20" i="2"/>
  <c r="I20" i="2"/>
  <c r="H20" i="2"/>
  <c r="G20" i="2"/>
  <c r="T19" i="2"/>
  <c r="S19" i="2"/>
  <c r="R19" i="2"/>
  <c r="Q19" i="2"/>
  <c r="P19" i="2"/>
  <c r="O19" i="2"/>
  <c r="N19" i="2"/>
  <c r="M19" i="2"/>
  <c r="L19" i="2"/>
  <c r="K19" i="2"/>
  <c r="J19" i="2"/>
  <c r="I19" i="2"/>
  <c r="H19" i="2"/>
  <c r="G19" i="2"/>
  <c r="T18" i="2"/>
  <c r="S18" i="2"/>
  <c r="R18" i="2"/>
  <c r="Q18" i="2"/>
  <c r="P18" i="2"/>
  <c r="O18" i="2"/>
  <c r="N18" i="2"/>
  <c r="M18" i="2"/>
  <c r="L18" i="2"/>
  <c r="K18" i="2"/>
  <c r="J18" i="2"/>
  <c r="I18" i="2"/>
  <c r="H18" i="2"/>
  <c r="G18" i="2"/>
  <c r="T17" i="2"/>
  <c r="S17" i="2"/>
  <c r="R17" i="2"/>
  <c r="Q17" i="2"/>
  <c r="P17" i="2"/>
  <c r="O17" i="2"/>
  <c r="N17" i="2"/>
  <c r="M17" i="2"/>
  <c r="L17" i="2"/>
  <c r="K17" i="2"/>
  <c r="J17" i="2"/>
  <c r="I17" i="2"/>
  <c r="H17" i="2"/>
  <c r="G17" i="2"/>
  <c r="T16" i="2"/>
  <c r="S16" i="2"/>
  <c r="R16" i="2"/>
  <c r="Q16" i="2"/>
  <c r="P16" i="2"/>
  <c r="O16" i="2"/>
  <c r="N16" i="2"/>
  <c r="M16" i="2"/>
  <c r="L16" i="2"/>
  <c r="K16" i="2"/>
  <c r="J16" i="2"/>
  <c r="I16" i="2"/>
  <c r="H16" i="2"/>
  <c r="G16" i="2"/>
  <c r="T15" i="2"/>
  <c r="S15" i="2"/>
  <c r="R15" i="2"/>
  <c r="Q15" i="2"/>
  <c r="P15" i="2"/>
  <c r="O15" i="2"/>
  <c r="N15" i="2"/>
  <c r="M15" i="2"/>
  <c r="L15" i="2"/>
  <c r="K15" i="2"/>
  <c r="J15" i="2"/>
  <c r="I15" i="2"/>
  <c r="H15" i="2"/>
  <c r="G15" i="2"/>
  <c r="T14" i="2"/>
  <c r="S14" i="2"/>
  <c r="R14" i="2"/>
  <c r="Q14" i="2"/>
  <c r="P14" i="2"/>
  <c r="O14" i="2"/>
  <c r="N14" i="2"/>
  <c r="M14" i="2"/>
  <c r="L14" i="2"/>
  <c r="U14" i="2" s="1"/>
  <c r="K14" i="2"/>
  <c r="J14" i="2"/>
  <c r="I14" i="2"/>
  <c r="H14" i="2"/>
  <c r="G14" i="2"/>
  <c r="T13" i="2"/>
  <c r="S13" i="2"/>
  <c r="R13" i="2"/>
  <c r="Q13" i="2"/>
  <c r="P13" i="2"/>
  <c r="O13" i="2"/>
  <c r="N13" i="2"/>
  <c r="M13" i="2"/>
  <c r="L13" i="2"/>
  <c r="K13" i="2"/>
  <c r="J13" i="2"/>
  <c r="I13" i="2"/>
  <c r="H13" i="2"/>
  <c r="G13" i="2"/>
  <c r="T12" i="2"/>
  <c r="S12" i="2"/>
  <c r="R12" i="2"/>
  <c r="Q12" i="2"/>
  <c r="P12" i="2"/>
  <c r="O12" i="2"/>
  <c r="N12" i="2"/>
  <c r="M12" i="2"/>
  <c r="L12" i="2"/>
  <c r="K12" i="2"/>
  <c r="J12" i="2"/>
  <c r="I12" i="2"/>
  <c r="H12" i="2"/>
  <c r="G12" i="2"/>
  <c r="T11" i="2"/>
  <c r="S11" i="2"/>
  <c r="R11" i="2"/>
  <c r="Q11" i="2"/>
  <c r="P11" i="2"/>
  <c r="O11" i="2"/>
  <c r="N11" i="2"/>
  <c r="M11" i="2"/>
  <c r="L11" i="2"/>
  <c r="K11" i="2"/>
  <c r="J11" i="2"/>
  <c r="I11" i="2"/>
  <c r="H11" i="2"/>
  <c r="G11" i="2"/>
  <c r="T10" i="2"/>
  <c r="S10" i="2"/>
  <c r="R10" i="2"/>
  <c r="Q10" i="2"/>
  <c r="P10" i="2"/>
  <c r="O10" i="2"/>
  <c r="N10" i="2"/>
  <c r="M10" i="2"/>
  <c r="L10" i="2"/>
  <c r="K10" i="2"/>
  <c r="J10" i="2"/>
  <c r="I10" i="2"/>
  <c r="H10" i="2"/>
  <c r="G10" i="2"/>
  <c r="T9" i="2"/>
  <c r="S9" i="2"/>
  <c r="R9" i="2"/>
  <c r="Q9" i="2"/>
  <c r="P9" i="2"/>
  <c r="O9" i="2"/>
  <c r="N9" i="2"/>
  <c r="M9" i="2"/>
  <c r="L9" i="2"/>
  <c r="K9" i="2"/>
  <c r="J9" i="2"/>
  <c r="I9" i="2"/>
  <c r="H9" i="2"/>
  <c r="G9" i="2"/>
  <c r="T8" i="2"/>
  <c r="S8" i="2"/>
  <c r="R8" i="2"/>
  <c r="Q8" i="2"/>
  <c r="P8" i="2"/>
  <c r="O8" i="2"/>
  <c r="N8" i="2"/>
  <c r="M8" i="2"/>
  <c r="L8" i="2"/>
  <c r="K8" i="2"/>
  <c r="J8" i="2"/>
  <c r="I8" i="2"/>
  <c r="H8" i="2"/>
  <c r="G8" i="2"/>
  <c r="U28" i="2" l="1"/>
  <c r="U12" i="2"/>
  <c r="U11" i="2"/>
  <c r="U10" i="2"/>
  <c r="U18" i="2"/>
  <c r="U27" i="2"/>
  <c r="U13" i="2"/>
  <c r="U21" i="2"/>
  <c r="U25" i="2"/>
  <c r="U19" i="2"/>
  <c r="U8" i="2"/>
  <c r="U16" i="2"/>
  <c r="U20" i="2"/>
  <c r="U9" i="2"/>
  <c r="U15" i="2"/>
  <c r="U17" i="2"/>
  <c r="U24" i="2"/>
  <c r="U26" i="2"/>
  <c r="DI137" i="1"/>
  <c r="DH137" i="1"/>
  <c r="DG137" i="1"/>
  <c r="DF137" i="1"/>
  <c r="DE137" i="1"/>
  <c r="DD137" i="1"/>
  <c r="DC137" i="1"/>
  <c r="DB137" i="1"/>
  <c r="DA137" i="1"/>
  <c r="CZ137" i="1"/>
  <c r="CY137" i="1"/>
  <c r="CX137" i="1"/>
  <c r="CW137" i="1"/>
  <c r="CV137" i="1"/>
  <c r="CU137" i="1"/>
  <c r="CT137" i="1"/>
  <c r="CS137" i="1"/>
  <c r="CR137" i="1"/>
  <c r="CQ137" i="1"/>
  <c r="CP137" i="1"/>
  <c r="CO137" i="1"/>
  <c r="CN137" i="1"/>
  <c r="CM137" i="1"/>
  <c r="CL137" i="1"/>
  <c r="CK137" i="1"/>
  <c r="CJ137" i="1"/>
  <c r="CI137" i="1"/>
  <c r="CH137" i="1"/>
  <c r="CG137" i="1"/>
  <c r="CF137" i="1"/>
  <c r="CE137" i="1"/>
  <c r="CD137" i="1"/>
  <c r="CC137" i="1"/>
  <c r="CB137"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N137" i="1"/>
  <c r="M137" i="1"/>
  <c r="L137" i="1"/>
  <c r="I137" i="1"/>
  <c r="DI136" i="1"/>
  <c r="DH136" i="1"/>
  <c r="DG136" i="1"/>
  <c r="DF136" i="1"/>
  <c r="DE136" i="1"/>
  <c r="DD136" i="1"/>
  <c r="DC136" i="1"/>
  <c r="DB136" i="1"/>
  <c r="DA136" i="1"/>
  <c r="CZ136" i="1"/>
  <c r="CY136" i="1"/>
  <c r="CX136" i="1"/>
  <c r="CW136" i="1"/>
  <c r="CV136" i="1"/>
  <c r="CU136" i="1"/>
  <c r="CT136" i="1"/>
  <c r="CS136" i="1"/>
  <c r="CR136" i="1"/>
  <c r="CQ136" i="1"/>
  <c r="CP136" i="1"/>
  <c r="CO136" i="1"/>
  <c r="CN136" i="1"/>
  <c r="CM136" i="1"/>
  <c r="CL136" i="1"/>
  <c r="CK136" i="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N136" i="1"/>
  <c r="M136" i="1"/>
  <c r="L136" i="1"/>
  <c r="I136" i="1"/>
  <c r="DI135" i="1"/>
  <c r="DH135" i="1"/>
  <c r="DG135" i="1"/>
  <c r="DF135" i="1"/>
  <c r="DE135" i="1"/>
  <c r="DD135" i="1"/>
  <c r="DC135" i="1"/>
  <c r="DB135" i="1"/>
  <c r="DA135" i="1"/>
  <c r="CZ135" i="1"/>
  <c r="CY135" i="1"/>
  <c r="CX135" i="1"/>
  <c r="CW135" i="1"/>
  <c r="CV135" i="1"/>
  <c r="CU135" i="1"/>
  <c r="CT135" i="1"/>
  <c r="CS135" i="1"/>
  <c r="CR135" i="1"/>
  <c r="CQ135" i="1"/>
  <c r="CP135" i="1"/>
  <c r="CO135" i="1"/>
  <c r="CN135" i="1"/>
  <c r="CM135" i="1"/>
  <c r="CL135" i="1"/>
  <c r="CK135" i="1"/>
  <c r="CJ135" i="1"/>
  <c r="CI135" i="1"/>
  <c r="CH135" i="1"/>
  <c r="CG135" i="1"/>
  <c r="CF135" i="1"/>
  <c r="CE135" i="1"/>
  <c r="CD135" i="1"/>
  <c r="CC135" i="1"/>
  <c r="CB135" i="1"/>
  <c r="CA135" i="1"/>
  <c r="BZ135" i="1"/>
  <c r="BY135" i="1"/>
  <c r="BX135" i="1"/>
  <c r="BW135" i="1"/>
  <c r="BV135" i="1"/>
  <c r="BU135" i="1"/>
  <c r="BT135" i="1"/>
  <c r="BS135" i="1"/>
  <c r="BR135" i="1"/>
  <c r="BQ135" i="1"/>
  <c r="BP135" i="1"/>
  <c r="BO135" i="1"/>
  <c r="BN135" i="1"/>
  <c r="BM135" i="1"/>
  <c r="BL135" i="1"/>
  <c r="BK135" i="1"/>
  <c r="BJ135" i="1"/>
  <c r="BI135" i="1"/>
  <c r="BH135" i="1"/>
  <c r="BG135" i="1"/>
  <c r="BF135" i="1"/>
  <c r="BE135" i="1"/>
  <c r="BD135" i="1"/>
  <c r="BC135" i="1"/>
  <c r="BB135" i="1"/>
  <c r="BA135"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N135" i="1"/>
  <c r="M135" i="1"/>
  <c r="L135" i="1"/>
  <c r="I135" i="1"/>
  <c r="DI133" i="1"/>
  <c r="DH133" i="1"/>
  <c r="DG133" i="1"/>
  <c r="DF133" i="1"/>
  <c r="DE133" i="1"/>
  <c r="DD133" i="1"/>
  <c r="DC133" i="1"/>
  <c r="DB133" i="1"/>
  <c r="DA133" i="1"/>
  <c r="CZ133" i="1"/>
  <c r="CY133" i="1"/>
  <c r="CX133" i="1"/>
  <c r="CW133" i="1"/>
  <c r="CV133" i="1"/>
  <c r="CU133" i="1"/>
  <c r="CT133" i="1"/>
  <c r="CS133" i="1"/>
  <c r="CR133" i="1"/>
  <c r="CQ133" i="1"/>
  <c r="CP133" i="1"/>
  <c r="CO133" i="1"/>
  <c r="CN133" i="1"/>
  <c r="CM133" i="1"/>
  <c r="CL133" i="1"/>
  <c r="CK133" i="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P133" i="1" s="1"/>
  <c r="AM133" i="1"/>
  <c r="AL133" i="1"/>
  <c r="AK133" i="1"/>
  <c r="AJ133" i="1"/>
  <c r="AI133" i="1"/>
  <c r="AH133" i="1"/>
  <c r="AG133" i="1"/>
  <c r="AF133" i="1"/>
  <c r="Q133" i="1" s="1"/>
  <c r="AE133" i="1"/>
  <c r="AD133" i="1"/>
  <c r="AC133" i="1"/>
  <c r="AB133" i="1"/>
  <c r="AA133" i="1"/>
  <c r="Z133" i="1"/>
  <c r="Y133" i="1"/>
  <c r="X133" i="1"/>
  <c r="W133" i="1"/>
  <c r="V133" i="1"/>
  <c r="U133" i="1"/>
  <c r="T133" i="1"/>
  <c r="S133" i="1"/>
  <c r="R133" i="1"/>
  <c r="N133" i="1"/>
  <c r="M133" i="1"/>
  <c r="L133" i="1"/>
  <c r="I133" i="1"/>
  <c r="Q132" i="1"/>
  <c r="K132" i="1" s="1"/>
  <c r="P132" i="1"/>
  <c r="O132" i="1"/>
  <c r="J132" i="1"/>
  <c r="Q131" i="1"/>
  <c r="P131" i="1"/>
  <c r="O131" i="1"/>
  <c r="N131" i="1"/>
  <c r="M131" i="1"/>
  <c r="L131" i="1"/>
  <c r="I131" i="1"/>
  <c r="H131" i="1"/>
  <c r="G131" i="1"/>
  <c r="DI130" i="1"/>
  <c r="DH130" i="1"/>
  <c r="DG130" i="1"/>
  <c r="DF130" i="1"/>
  <c r="DE130" i="1"/>
  <c r="DD130" i="1"/>
  <c r="DC130" i="1"/>
  <c r="DB130" i="1"/>
  <c r="DA130" i="1"/>
  <c r="CZ130" i="1"/>
  <c r="CY130" i="1"/>
  <c r="CX130" i="1"/>
  <c r="CW130" i="1"/>
  <c r="CV130" i="1"/>
  <c r="CU130" i="1"/>
  <c r="CT130" i="1"/>
  <c r="CS130" i="1"/>
  <c r="CR130" i="1"/>
  <c r="CQ130" i="1"/>
  <c r="CP130" i="1"/>
  <c r="CO130" i="1"/>
  <c r="CN130" i="1"/>
  <c r="CM130" i="1"/>
  <c r="CL130" i="1"/>
  <c r="CK130" i="1"/>
  <c r="CJ130" i="1"/>
  <c r="CI130" i="1"/>
  <c r="CH130" i="1"/>
  <c r="CG130" i="1"/>
  <c r="CF130" i="1"/>
  <c r="CE130" i="1"/>
  <c r="CD130" i="1"/>
  <c r="CC130" i="1"/>
  <c r="CB130" i="1"/>
  <c r="CA130" i="1"/>
  <c r="BZ130"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O130" i="1" s="1"/>
  <c r="J130" i="1" s="1"/>
  <c r="N130" i="1"/>
  <c r="M130" i="1"/>
  <c r="L130" i="1"/>
  <c r="DI128" i="1"/>
  <c r="DH128" i="1"/>
  <c r="DG128" i="1"/>
  <c r="DF128" i="1"/>
  <c r="DE128" i="1"/>
  <c r="DD128" i="1"/>
  <c r="DC128" i="1"/>
  <c r="DB128" i="1"/>
  <c r="DA128" i="1"/>
  <c r="CZ128" i="1"/>
  <c r="CY128" i="1"/>
  <c r="CX128" i="1"/>
  <c r="CW128" i="1"/>
  <c r="CV128" i="1"/>
  <c r="CU128" i="1"/>
  <c r="CT128" i="1"/>
  <c r="CS128" i="1"/>
  <c r="CR128" i="1"/>
  <c r="CQ128" i="1"/>
  <c r="CP128" i="1"/>
  <c r="CO128" i="1"/>
  <c r="CN128" i="1"/>
  <c r="CM128" i="1"/>
  <c r="CL128" i="1"/>
  <c r="CK128" i="1"/>
  <c r="CJ128" i="1"/>
  <c r="CI128" i="1"/>
  <c r="CH128" i="1"/>
  <c r="CG128" i="1"/>
  <c r="CF128" i="1"/>
  <c r="CE128" i="1"/>
  <c r="CD128" i="1"/>
  <c r="CC128" i="1"/>
  <c r="CB128" i="1"/>
  <c r="CA128" i="1"/>
  <c r="BZ128" i="1"/>
  <c r="BY128" i="1"/>
  <c r="BX128" i="1"/>
  <c r="BW128" i="1"/>
  <c r="BV128" i="1"/>
  <c r="BU128" i="1"/>
  <c r="BT128" i="1"/>
  <c r="BS128" i="1"/>
  <c r="BR128" i="1"/>
  <c r="BQ128" i="1"/>
  <c r="BP128" i="1"/>
  <c r="BO128" i="1"/>
  <c r="BN128" i="1"/>
  <c r="BM128" i="1"/>
  <c r="BL128" i="1"/>
  <c r="BK128" i="1"/>
  <c r="BJ128" i="1"/>
  <c r="BI128" i="1"/>
  <c r="BH128" i="1"/>
  <c r="BG128" i="1"/>
  <c r="BF128" i="1"/>
  <c r="BE128" i="1"/>
  <c r="BD128" i="1"/>
  <c r="BC128" i="1"/>
  <c r="BB128" i="1"/>
  <c r="BA128"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N128" i="1"/>
  <c r="M128" i="1"/>
  <c r="L128" i="1"/>
  <c r="Q127" i="1"/>
  <c r="P127" i="1"/>
  <c r="O127" i="1"/>
  <c r="K127" i="1"/>
  <c r="J127" i="1"/>
  <c r="N126" i="1"/>
  <c r="M126" i="1"/>
  <c r="L126" i="1"/>
  <c r="I126" i="1"/>
  <c r="H126" i="1"/>
  <c r="G126" i="1" s="1"/>
  <c r="Q125" i="1"/>
  <c r="K125" i="1" s="1"/>
  <c r="P125" i="1"/>
  <c r="O125" i="1"/>
  <c r="J125" i="1" s="1"/>
  <c r="Q124" i="1"/>
  <c r="P124" i="1"/>
  <c r="O124" i="1"/>
  <c r="N124" i="1"/>
  <c r="M124" i="1"/>
  <c r="L124" i="1"/>
  <c r="I124" i="1"/>
  <c r="H124" i="1"/>
  <c r="G124" i="1"/>
  <c r="Q123" i="1"/>
  <c r="P123" i="1"/>
  <c r="O123" i="1"/>
  <c r="K123" i="1"/>
  <c r="J123" i="1"/>
  <c r="N122" i="1"/>
  <c r="M122" i="1"/>
  <c r="L122" i="1"/>
  <c r="I122" i="1"/>
  <c r="H122" i="1"/>
  <c r="G122" i="1"/>
  <c r="Q121" i="1"/>
  <c r="K121" i="1" s="1"/>
  <c r="P121" i="1"/>
  <c r="O121" i="1"/>
  <c r="J121" i="1"/>
  <c r="Q120" i="1"/>
  <c r="P120" i="1"/>
  <c r="O120" i="1"/>
  <c r="J120" i="1" s="1"/>
  <c r="N120" i="1"/>
  <c r="K120" i="1" s="1"/>
  <c r="M120" i="1"/>
  <c r="L120" i="1"/>
  <c r="I120" i="1"/>
  <c r="H120" i="1"/>
  <c r="G120" i="1"/>
  <c r="DI119" i="1"/>
  <c r="DH119" i="1"/>
  <c r="DG119" i="1"/>
  <c r="DF119" i="1"/>
  <c r="DE119" i="1"/>
  <c r="DD119" i="1"/>
  <c r="DC119" i="1"/>
  <c r="DB119" i="1"/>
  <c r="DA119" i="1"/>
  <c r="CZ119" i="1"/>
  <c r="CY119" i="1"/>
  <c r="CX119" i="1"/>
  <c r="CW119" i="1"/>
  <c r="CV119" i="1"/>
  <c r="CU119" i="1"/>
  <c r="CT119" i="1"/>
  <c r="CS119" i="1"/>
  <c r="CR119" i="1"/>
  <c r="CQ119" i="1"/>
  <c r="CP119" i="1"/>
  <c r="CO119" i="1"/>
  <c r="CN119" i="1"/>
  <c r="CM119" i="1"/>
  <c r="CL119" i="1"/>
  <c r="CK119" i="1"/>
  <c r="CJ119" i="1"/>
  <c r="CI119" i="1"/>
  <c r="CH119" i="1"/>
  <c r="CG119" i="1"/>
  <c r="CF119" i="1"/>
  <c r="CE119" i="1"/>
  <c r="CD119" i="1"/>
  <c r="CC119" i="1"/>
  <c r="CB119" i="1"/>
  <c r="CA119" i="1"/>
  <c r="BZ119" i="1"/>
  <c r="BY119" i="1"/>
  <c r="BX119" i="1"/>
  <c r="BW119" i="1"/>
  <c r="BV119" i="1"/>
  <c r="BU119" i="1"/>
  <c r="BT119" i="1"/>
  <c r="BS119" i="1"/>
  <c r="BR119" i="1"/>
  <c r="BQ119" i="1"/>
  <c r="BP119" i="1"/>
  <c r="BO119" i="1"/>
  <c r="BN119" i="1"/>
  <c r="BM119" i="1"/>
  <c r="BL119" i="1"/>
  <c r="BK119" i="1"/>
  <c r="BJ119" i="1"/>
  <c r="BI119" i="1"/>
  <c r="BH119" i="1"/>
  <c r="BG119" i="1"/>
  <c r="BF119" i="1"/>
  <c r="BE119" i="1"/>
  <c r="BD119" i="1"/>
  <c r="BC119" i="1"/>
  <c r="BB119" i="1"/>
  <c r="BA119" i="1"/>
  <c r="AZ119" i="1"/>
  <c r="AY119" i="1"/>
  <c r="AX119" i="1"/>
  <c r="AW119" i="1"/>
  <c r="AV119" i="1"/>
  <c r="AU119" i="1"/>
  <c r="AT119" i="1"/>
  <c r="AS119" i="1"/>
  <c r="AR119" i="1"/>
  <c r="AQ119" i="1"/>
  <c r="AP119" i="1"/>
  <c r="AO119" i="1"/>
  <c r="AN119" i="1"/>
  <c r="AM119" i="1"/>
  <c r="AL119" i="1"/>
  <c r="AK119" i="1"/>
  <c r="AJ119" i="1"/>
  <c r="AI119" i="1"/>
  <c r="AH119" i="1"/>
  <c r="AG119" i="1"/>
  <c r="AF119" i="1"/>
  <c r="AE119" i="1"/>
  <c r="P119" i="1" s="1"/>
  <c r="AD119" i="1"/>
  <c r="AC119" i="1"/>
  <c r="AB119" i="1"/>
  <c r="AA119" i="1"/>
  <c r="Z119" i="1"/>
  <c r="Y119" i="1"/>
  <c r="X119" i="1"/>
  <c r="W119" i="1"/>
  <c r="V119" i="1"/>
  <c r="U119" i="1"/>
  <c r="T119" i="1"/>
  <c r="S119" i="1"/>
  <c r="R119" i="1"/>
  <c r="N119" i="1"/>
  <c r="M119" i="1"/>
  <c r="L119" i="1"/>
  <c r="DI118" i="1"/>
  <c r="DH118" i="1"/>
  <c r="DG118" i="1"/>
  <c r="DF118" i="1"/>
  <c r="DE118" i="1"/>
  <c r="DD118" i="1"/>
  <c r="DC118" i="1"/>
  <c r="DB118" i="1"/>
  <c r="DA118" i="1"/>
  <c r="CZ118" i="1"/>
  <c r="CY118" i="1"/>
  <c r="CX118" i="1"/>
  <c r="CW118" i="1"/>
  <c r="CV118" i="1"/>
  <c r="CU118" i="1"/>
  <c r="CT118" i="1"/>
  <c r="CS118" i="1"/>
  <c r="CR118" i="1"/>
  <c r="CQ118" i="1"/>
  <c r="CP118" i="1"/>
  <c r="CO118" i="1"/>
  <c r="CN118" i="1"/>
  <c r="CM118" i="1"/>
  <c r="CL118" i="1"/>
  <c r="CK118" i="1"/>
  <c r="CJ118" i="1"/>
  <c r="CI118" i="1"/>
  <c r="CH118" i="1"/>
  <c r="CG118" i="1"/>
  <c r="CF118" i="1"/>
  <c r="CE118" i="1"/>
  <c r="CD118" i="1"/>
  <c r="CC118" i="1"/>
  <c r="CB118" i="1"/>
  <c r="CA118" i="1"/>
  <c r="BZ118" i="1"/>
  <c r="BY118" i="1"/>
  <c r="BX118" i="1"/>
  <c r="BW118" i="1"/>
  <c r="BV118" i="1"/>
  <c r="BU118" i="1"/>
  <c r="BT118" i="1"/>
  <c r="BS118" i="1"/>
  <c r="BR118" i="1"/>
  <c r="BQ118" i="1"/>
  <c r="BP118" i="1"/>
  <c r="BO118" i="1"/>
  <c r="BN118" i="1"/>
  <c r="BM118" i="1"/>
  <c r="BL118" i="1"/>
  <c r="BK118" i="1"/>
  <c r="BJ118" i="1"/>
  <c r="BI118" i="1"/>
  <c r="BH118" i="1"/>
  <c r="BG118" i="1"/>
  <c r="BF118" i="1"/>
  <c r="BE118" i="1"/>
  <c r="BD118" i="1"/>
  <c r="BC118" i="1"/>
  <c r="BB118" i="1"/>
  <c r="BA118" i="1"/>
  <c r="AZ118" i="1"/>
  <c r="AY118" i="1"/>
  <c r="AX118" i="1"/>
  <c r="AW118" i="1"/>
  <c r="AV118" i="1"/>
  <c r="AU118" i="1"/>
  <c r="AT118" i="1"/>
  <c r="AS118"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Q118" i="1" s="1"/>
  <c r="K118" i="1" s="1"/>
  <c r="S118" i="1"/>
  <c r="R118" i="1"/>
  <c r="N118" i="1"/>
  <c r="M118" i="1"/>
  <c r="L118" i="1"/>
  <c r="Q117" i="1"/>
  <c r="P117" i="1"/>
  <c r="O117" i="1"/>
  <c r="K117" i="1"/>
  <c r="J117" i="1"/>
  <c r="Q116" i="1"/>
  <c r="P116" i="1"/>
  <c r="O116" i="1"/>
  <c r="N116" i="1"/>
  <c r="M116" i="1"/>
  <c r="L116" i="1"/>
  <c r="I116" i="1"/>
  <c r="H116" i="1"/>
  <c r="G116" i="1"/>
  <c r="DI115" i="1"/>
  <c r="DH115" i="1"/>
  <c r="DG115" i="1"/>
  <c r="DF115" i="1"/>
  <c r="DE115" i="1"/>
  <c r="DD115" i="1"/>
  <c r="DC115" i="1"/>
  <c r="DB115" i="1"/>
  <c r="DA115" i="1"/>
  <c r="CZ115" i="1"/>
  <c r="CY115" i="1"/>
  <c r="CX115" i="1"/>
  <c r="CW115" i="1"/>
  <c r="CV115" i="1"/>
  <c r="CU115" i="1"/>
  <c r="CT115" i="1"/>
  <c r="CS115" i="1"/>
  <c r="CR115" i="1"/>
  <c r="CQ115" i="1"/>
  <c r="CP115" i="1"/>
  <c r="CO115" i="1"/>
  <c r="CN115" i="1"/>
  <c r="CM115" i="1"/>
  <c r="CL115" i="1"/>
  <c r="CK115" i="1"/>
  <c r="CJ115" i="1"/>
  <c r="CI115" i="1"/>
  <c r="CH115" i="1"/>
  <c r="CG115" i="1"/>
  <c r="CF115" i="1"/>
  <c r="CE115" i="1"/>
  <c r="CD115" i="1"/>
  <c r="CC115" i="1"/>
  <c r="CB115" i="1"/>
  <c r="CA115" i="1"/>
  <c r="BZ115" i="1"/>
  <c r="BY115" i="1"/>
  <c r="BX115" i="1"/>
  <c r="BW115" i="1"/>
  <c r="BV115" i="1"/>
  <c r="BU115" i="1"/>
  <c r="BT115" i="1"/>
  <c r="BS115" i="1"/>
  <c r="BR115" i="1"/>
  <c r="BQ115" i="1"/>
  <c r="BP115" i="1"/>
  <c r="BO115" i="1"/>
  <c r="BN115" i="1"/>
  <c r="BM115" i="1"/>
  <c r="BL115" i="1"/>
  <c r="BK115" i="1"/>
  <c r="BJ115" i="1"/>
  <c r="BI115"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Q115" i="1" s="1"/>
  <c r="K115" i="1" s="1"/>
  <c r="S115" i="1"/>
  <c r="R115" i="1"/>
  <c r="N115" i="1"/>
  <c r="M115" i="1"/>
  <c r="L115" i="1"/>
  <c r="DI113" i="1"/>
  <c r="DH113" i="1"/>
  <c r="DG113" i="1"/>
  <c r="DF113" i="1"/>
  <c r="DE113" i="1"/>
  <c r="DD113" i="1"/>
  <c r="DC113" i="1"/>
  <c r="DB113" i="1"/>
  <c r="DA113" i="1"/>
  <c r="CZ113" i="1"/>
  <c r="CY113" i="1"/>
  <c r="CX113" i="1"/>
  <c r="CW113" i="1"/>
  <c r="CV113" i="1"/>
  <c r="CU113" i="1"/>
  <c r="CT113" i="1"/>
  <c r="CS113" i="1"/>
  <c r="CR113" i="1"/>
  <c r="CQ113" i="1"/>
  <c r="CP113" i="1"/>
  <c r="CO113" i="1"/>
  <c r="CN113" i="1"/>
  <c r="CM113" i="1"/>
  <c r="CL113" i="1"/>
  <c r="CK113" i="1"/>
  <c r="CJ113" i="1"/>
  <c r="CI113" i="1"/>
  <c r="CH113" i="1"/>
  <c r="CG113" i="1"/>
  <c r="CF113" i="1"/>
  <c r="CE113" i="1"/>
  <c r="CD113" i="1"/>
  <c r="CC113" i="1"/>
  <c r="CB113" i="1"/>
  <c r="CA113" i="1"/>
  <c r="BZ113" i="1"/>
  <c r="BY113" i="1"/>
  <c r="BX113" i="1"/>
  <c r="BW113" i="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N113" i="1"/>
  <c r="M113" i="1"/>
  <c r="L113" i="1"/>
  <c r="DI112" i="1"/>
  <c r="DH112" i="1"/>
  <c r="DG112" i="1"/>
  <c r="DF112" i="1"/>
  <c r="DE112" i="1"/>
  <c r="DD112" i="1"/>
  <c r="DC112" i="1"/>
  <c r="DB112" i="1"/>
  <c r="DA112" i="1"/>
  <c r="CZ112" i="1"/>
  <c r="CY112" i="1"/>
  <c r="CX112" i="1"/>
  <c r="CW112" i="1"/>
  <c r="CV112" i="1"/>
  <c r="CU112" i="1"/>
  <c r="CT112" i="1"/>
  <c r="CS112" i="1"/>
  <c r="CR112" i="1"/>
  <c r="CQ112" i="1"/>
  <c r="CP112" i="1"/>
  <c r="CO112" i="1"/>
  <c r="CN112" i="1"/>
  <c r="CM112" i="1"/>
  <c r="CL112" i="1"/>
  <c r="CK112" i="1"/>
  <c r="CJ112" i="1"/>
  <c r="CI112" i="1"/>
  <c r="CH112" i="1"/>
  <c r="CG112" i="1"/>
  <c r="CF112" i="1"/>
  <c r="CE112" i="1"/>
  <c r="CD112" i="1"/>
  <c r="CC112" i="1"/>
  <c r="CB112" i="1"/>
  <c r="CA112" i="1"/>
  <c r="BZ112" i="1"/>
  <c r="BY112" i="1"/>
  <c r="BX112" i="1"/>
  <c r="BW112" i="1"/>
  <c r="BV112" i="1"/>
  <c r="BU112" i="1"/>
  <c r="BT112" i="1"/>
  <c r="BS112" i="1"/>
  <c r="BR112" i="1"/>
  <c r="BQ112" i="1"/>
  <c r="BP112" i="1"/>
  <c r="BO112" i="1"/>
  <c r="BN112" i="1"/>
  <c r="BM112" i="1"/>
  <c r="BL112" i="1"/>
  <c r="BK112" i="1"/>
  <c r="BJ112" i="1"/>
  <c r="BI112"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N112" i="1"/>
  <c r="M112" i="1"/>
  <c r="L112" i="1"/>
  <c r="DI111" i="1"/>
  <c r="DH111" i="1"/>
  <c r="DG111" i="1"/>
  <c r="DF111" i="1"/>
  <c r="DE111" i="1"/>
  <c r="DD111" i="1"/>
  <c r="DC111" i="1"/>
  <c r="DB111" i="1"/>
  <c r="DA111" i="1"/>
  <c r="CZ111" i="1"/>
  <c r="CY111" i="1"/>
  <c r="CX111" i="1"/>
  <c r="CW111" i="1"/>
  <c r="CV111" i="1"/>
  <c r="CU111" i="1"/>
  <c r="CT111" i="1"/>
  <c r="CS111" i="1"/>
  <c r="CR111" i="1"/>
  <c r="CQ111" i="1"/>
  <c r="CP111" i="1"/>
  <c r="CO111" i="1"/>
  <c r="CN111" i="1"/>
  <c r="CM111" i="1"/>
  <c r="CL111" i="1"/>
  <c r="CK111" i="1"/>
  <c r="CJ111" i="1"/>
  <c r="CI111" i="1"/>
  <c r="CH111" i="1"/>
  <c r="CG111" i="1"/>
  <c r="CF111" i="1"/>
  <c r="CE111" i="1"/>
  <c r="CD111" i="1"/>
  <c r="CC111" i="1"/>
  <c r="CB111" i="1"/>
  <c r="CA111" i="1"/>
  <c r="BZ111" i="1"/>
  <c r="BY111" i="1"/>
  <c r="BX111" i="1"/>
  <c r="BW111" i="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N111" i="1"/>
  <c r="M111" i="1"/>
  <c r="L111" i="1"/>
  <c r="Q109" i="1"/>
  <c r="P109" i="1"/>
  <c r="O109" i="1"/>
  <c r="J109" i="1" s="1"/>
  <c r="K109" i="1"/>
  <c r="N108" i="1"/>
  <c r="M108" i="1"/>
  <c r="L108" i="1"/>
  <c r="I108" i="1"/>
  <c r="H108" i="1"/>
  <c r="G108" i="1" s="1"/>
  <c r="DI107" i="1"/>
  <c r="DH107" i="1"/>
  <c r="DG107" i="1"/>
  <c r="DF107" i="1"/>
  <c r="DE107" i="1"/>
  <c r="DD107" i="1"/>
  <c r="DC107" i="1"/>
  <c r="DB107" i="1"/>
  <c r="DA107" i="1"/>
  <c r="CZ107" i="1"/>
  <c r="CY107" i="1"/>
  <c r="CX107" i="1"/>
  <c r="CW107" i="1"/>
  <c r="CV107" i="1"/>
  <c r="CU107" i="1"/>
  <c r="CT107" i="1"/>
  <c r="CS107" i="1"/>
  <c r="CR107" i="1"/>
  <c r="CQ107" i="1"/>
  <c r="CP107" i="1"/>
  <c r="CO107" i="1"/>
  <c r="CN107" i="1"/>
  <c r="CM107" i="1"/>
  <c r="CL107" i="1"/>
  <c r="CK107" i="1"/>
  <c r="CJ107" i="1"/>
  <c r="CI107" i="1"/>
  <c r="CH107" i="1"/>
  <c r="CG107" i="1"/>
  <c r="CF107" i="1"/>
  <c r="CE107" i="1"/>
  <c r="CD107" i="1"/>
  <c r="CC107" i="1"/>
  <c r="CB107" i="1"/>
  <c r="CA107" i="1"/>
  <c r="BZ107" i="1"/>
  <c r="BY107" i="1"/>
  <c r="BX107" i="1"/>
  <c r="BW107" i="1"/>
  <c r="BV107" i="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N107" i="1"/>
  <c r="M107" i="1"/>
  <c r="L107" i="1"/>
  <c r="DI106" i="1"/>
  <c r="DH106" i="1"/>
  <c r="DG106" i="1"/>
  <c r="DF106" i="1"/>
  <c r="DE106" i="1"/>
  <c r="DD106" i="1"/>
  <c r="DC106" i="1"/>
  <c r="DB106" i="1"/>
  <c r="DA106" i="1"/>
  <c r="CZ106" i="1"/>
  <c r="CY106" i="1"/>
  <c r="CX106" i="1"/>
  <c r="CW106" i="1"/>
  <c r="CV106" i="1"/>
  <c r="CU106" i="1"/>
  <c r="CT106" i="1"/>
  <c r="CS106" i="1"/>
  <c r="CR106" i="1"/>
  <c r="CQ106" i="1"/>
  <c r="CP106" i="1"/>
  <c r="CO106" i="1"/>
  <c r="CN106" i="1"/>
  <c r="CM106" i="1"/>
  <c r="CL106" i="1"/>
  <c r="CK106" i="1"/>
  <c r="CJ106" i="1"/>
  <c r="CI106" i="1"/>
  <c r="CH106" i="1"/>
  <c r="CG106" i="1"/>
  <c r="CF106" i="1"/>
  <c r="CE106" i="1"/>
  <c r="CD106" i="1"/>
  <c r="CC106" i="1"/>
  <c r="CB106" i="1"/>
  <c r="CA106" i="1"/>
  <c r="BZ106" i="1"/>
  <c r="BY106" i="1"/>
  <c r="BX106" i="1"/>
  <c r="BW106" i="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c r="AJ106" i="1"/>
  <c r="AI106" i="1"/>
  <c r="AH106" i="1"/>
  <c r="AG106" i="1"/>
  <c r="AF106" i="1"/>
  <c r="Q106" i="1" s="1"/>
  <c r="K106" i="1" s="1"/>
  <c r="AE106" i="1"/>
  <c r="AD106" i="1"/>
  <c r="AC106" i="1"/>
  <c r="AB106" i="1"/>
  <c r="AA106" i="1"/>
  <c r="Z106" i="1"/>
  <c r="Y106" i="1"/>
  <c r="X106" i="1"/>
  <c r="W106" i="1"/>
  <c r="V106" i="1"/>
  <c r="U106" i="1"/>
  <c r="T106" i="1"/>
  <c r="S106" i="1"/>
  <c r="R106" i="1"/>
  <c r="N106" i="1"/>
  <c r="M106" i="1"/>
  <c r="L106" i="1"/>
  <c r="DI105" i="1"/>
  <c r="DH105" i="1"/>
  <c r="DG105" i="1"/>
  <c r="DF105" i="1"/>
  <c r="DE105" i="1"/>
  <c r="DD105" i="1"/>
  <c r="DC105" i="1"/>
  <c r="DB105" i="1"/>
  <c r="DA105" i="1"/>
  <c r="CZ105" i="1"/>
  <c r="CY105" i="1"/>
  <c r="CX105" i="1"/>
  <c r="CW105" i="1"/>
  <c r="CV105" i="1"/>
  <c r="CU105" i="1"/>
  <c r="CT105" i="1"/>
  <c r="CS105" i="1"/>
  <c r="CR105" i="1"/>
  <c r="CQ105" i="1"/>
  <c r="CP105" i="1"/>
  <c r="CO105" i="1"/>
  <c r="CN105" i="1"/>
  <c r="CM105" i="1"/>
  <c r="CL105" i="1"/>
  <c r="CK105" i="1"/>
  <c r="CJ105" i="1"/>
  <c r="CI105" i="1"/>
  <c r="CH105" i="1"/>
  <c r="CG105" i="1"/>
  <c r="CF105" i="1"/>
  <c r="CE105" i="1"/>
  <c r="CD105" i="1"/>
  <c r="CC105" i="1"/>
  <c r="CB105" i="1"/>
  <c r="CA105" i="1"/>
  <c r="BZ105" i="1"/>
  <c r="BY105" i="1"/>
  <c r="BX105" i="1"/>
  <c r="BW105" i="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N105" i="1"/>
  <c r="M105" i="1"/>
  <c r="L105" i="1"/>
  <c r="DI104" i="1"/>
  <c r="DH104" i="1"/>
  <c r="DG104" i="1"/>
  <c r="DF104" i="1"/>
  <c r="DE104" i="1"/>
  <c r="DD104" i="1"/>
  <c r="DC104" i="1"/>
  <c r="DB104" i="1"/>
  <c r="DA104" i="1"/>
  <c r="CZ104" i="1"/>
  <c r="CY104" i="1"/>
  <c r="CX104" i="1"/>
  <c r="CW104" i="1"/>
  <c r="CV104" i="1"/>
  <c r="CU104" i="1"/>
  <c r="CT104" i="1"/>
  <c r="CS104" i="1"/>
  <c r="CR104" i="1"/>
  <c r="CQ104" i="1"/>
  <c r="CP104" i="1"/>
  <c r="CO104" i="1"/>
  <c r="CN104" i="1"/>
  <c r="CM104" i="1"/>
  <c r="CL104" i="1"/>
  <c r="CK104" i="1"/>
  <c r="CJ104" i="1"/>
  <c r="CI104" i="1"/>
  <c r="CH104" i="1"/>
  <c r="CG104" i="1"/>
  <c r="CF104" i="1"/>
  <c r="CE104" i="1"/>
  <c r="CD104" i="1"/>
  <c r="CC104" i="1"/>
  <c r="CB104"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N104" i="1"/>
  <c r="M104" i="1"/>
  <c r="L104" i="1"/>
  <c r="DI102" i="1"/>
  <c r="DH102" i="1"/>
  <c r="DG102" i="1"/>
  <c r="DF102" i="1"/>
  <c r="DE102" i="1"/>
  <c r="DD102" i="1"/>
  <c r="DC102" i="1"/>
  <c r="DB102" i="1"/>
  <c r="DA102" i="1"/>
  <c r="CZ102" i="1"/>
  <c r="CY102" i="1"/>
  <c r="CX102" i="1"/>
  <c r="CW102" i="1"/>
  <c r="CV102" i="1"/>
  <c r="CU102" i="1"/>
  <c r="CT102" i="1"/>
  <c r="CS102" i="1"/>
  <c r="CR102" i="1"/>
  <c r="CQ102" i="1"/>
  <c r="CP102" i="1"/>
  <c r="CO102" i="1"/>
  <c r="CN102" i="1"/>
  <c r="CM102" i="1"/>
  <c r="CL102" i="1"/>
  <c r="CK102" i="1"/>
  <c r="CJ102" i="1"/>
  <c r="CI102" i="1"/>
  <c r="CH102" i="1"/>
  <c r="CG102" i="1"/>
  <c r="CF102" i="1"/>
  <c r="CE102" i="1"/>
  <c r="CD102" i="1"/>
  <c r="CC102" i="1"/>
  <c r="CB102" i="1"/>
  <c r="CA102" i="1"/>
  <c r="BZ102" i="1"/>
  <c r="BY102" i="1"/>
  <c r="BX102" i="1"/>
  <c r="BW102" i="1"/>
  <c r="BV102" i="1"/>
  <c r="BU102" i="1"/>
  <c r="BT102" i="1"/>
  <c r="BS102" i="1"/>
  <c r="BR102" i="1"/>
  <c r="BQ102" i="1"/>
  <c r="BP102" i="1"/>
  <c r="BO102" i="1"/>
  <c r="BN102" i="1"/>
  <c r="BM102" i="1"/>
  <c r="BL102" i="1"/>
  <c r="BK102" i="1"/>
  <c r="BJ102" i="1"/>
  <c r="BI102" i="1"/>
  <c r="BH102" i="1"/>
  <c r="BG102" i="1"/>
  <c r="BF102" i="1"/>
  <c r="BE102" i="1"/>
  <c r="BD102" i="1"/>
  <c r="BC102" i="1"/>
  <c r="BB102" i="1"/>
  <c r="BA102"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N102" i="1"/>
  <c r="M102" i="1"/>
  <c r="L102" i="1"/>
  <c r="DI100" i="1"/>
  <c r="DH100" i="1"/>
  <c r="DG100" i="1"/>
  <c r="DF100" i="1"/>
  <c r="DE100" i="1"/>
  <c r="DD100" i="1"/>
  <c r="DC100" i="1"/>
  <c r="DB100" i="1"/>
  <c r="DA100" i="1"/>
  <c r="CZ100" i="1"/>
  <c r="CY100" i="1"/>
  <c r="CX100" i="1"/>
  <c r="CW100" i="1"/>
  <c r="CV100" i="1"/>
  <c r="CU100" i="1"/>
  <c r="CT100" i="1"/>
  <c r="CS100" i="1"/>
  <c r="CR100" i="1"/>
  <c r="CQ100" i="1"/>
  <c r="CP100" i="1"/>
  <c r="CO100" i="1"/>
  <c r="CN100" i="1"/>
  <c r="CM100" i="1"/>
  <c r="CL100" i="1"/>
  <c r="CK100" i="1"/>
  <c r="CJ100" i="1"/>
  <c r="CI100" i="1"/>
  <c r="CH100" i="1"/>
  <c r="CG100" i="1"/>
  <c r="CF100" i="1"/>
  <c r="CE100" i="1"/>
  <c r="CD100" i="1"/>
  <c r="CC100" i="1"/>
  <c r="CB100" i="1"/>
  <c r="CA100" i="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BB100" i="1"/>
  <c r="BA100"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O100" i="1" s="1"/>
  <c r="T100" i="1"/>
  <c r="S100" i="1"/>
  <c r="R100" i="1"/>
  <c r="N100" i="1"/>
  <c r="M100" i="1"/>
  <c r="L100" i="1"/>
  <c r="DI99" i="1"/>
  <c r="DH99" i="1"/>
  <c r="DG99" i="1"/>
  <c r="DF99" i="1"/>
  <c r="DE99" i="1"/>
  <c r="DD99" i="1"/>
  <c r="DC99" i="1"/>
  <c r="DB99" i="1"/>
  <c r="DA99" i="1"/>
  <c r="CZ99" i="1"/>
  <c r="CY99" i="1"/>
  <c r="CX99" i="1"/>
  <c r="CW99" i="1"/>
  <c r="CV99" i="1"/>
  <c r="CU99" i="1"/>
  <c r="CT99" i="1"/>
  <c r="CS99" i="1"/>
  <c r="CR99" i="1"/>
  <c r="CQ99" i="1"/>
  <c r="CP99" i="1"/>
  <c r="CO99" i="1"/>
  <c r="CN99" i="1"/>
  <c r="CM99" i="1"/>
  <c r="CL99" i="1"/>
  <c r="CK99" i="1"/>
  <c r="CJ99" i="1"/>
  <c r="CI99" i="1"/>
  <c r="CH99" i="1"/>
  <c r="CG99" i="1"/>
  <c r="CF99" i="1"/>
  <c r="CE99" i="1"/>
  <c r="CD99" i="1"/>
  <c r="CC99" i="1"/>
  <c r="CB99" i="1"/>
  <c r="CA99" i="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BA99"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P99" i="1" s="1"/>
  <c r="X99" i="1"/>
  <c r="W99" i="1"/>
  <c r="V99" i="1"/>
  <c r="U99" i="1"/>
  <c r="T99" i="1"/>
  <c r="S99" i="1"/>
  <c r="R99" i="1"/>
  <c r="O99" i="1"/>
  <c r="N99" i="1"/>
  <c r="M99" i="1"/>
  <c r="L99" i="1"/>
  <c r="DI97" i="1"/>
  <c r="DH97" i="1"/>
  <c r="DG97" i="1"/>
  <c r="DF97" i="1"/>
  <c r="DE97" i="1"/>
  <c r="DD97" i="1"/>
  <c r="DC97" i="1"/>
  <c r="DB97" i="1"/>
  <c r="DA97" i="1"/>
  <c r="CZ97" i="1"/>
  <c r="CY97" i="1"/>
  <c r="CX97" i="1"/>
  <c r="CW97" i="1"/>
  <c r="CV97" i="1"/>
  <c r="CU97" i="1"/>
  <c r="CT97" i="1"/>
  <c r="CS97" i="1"/>
  <c r="CR97" i="1"/>
  <c r="CQ97" i="1"/>
  <c r="CP97" i="1"/>
  <c r="CO97" i="1"/>
  <c r="CN97" i="1"/>
  <c r="CM97" i="1"/>
  <c r="CL97" i="1"/>
  <c r="CK97" i="1"/>
  <c r="CJ97" i="1"/>
  <c r="CI97" i="1"/>
  <c r="CH97" i="1"/>
  <c r="CG97" i="1"/>
  <c r="CF97" i="1"/>
  <c r="CE97" i="1"/>
  <c r="CD97" i="1"/>
  <c r="CC97" i="1"/>
  <c r="CB97" i="1"/>
  <c r="CA97" i="1"/>
  <c r="BZ97" i="1"/>
  <c r="BY97" i="1"/>
  <c r="BX97" i="1"/>
  <c r="BW97"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N97" i="1"/>
  <c r="M97" i="1"/>
  <c r="L97" i="1"/>
  <c r="N95" i="1"/>
  <c r="M95" i="1"/>
  <c r="L95" i="1"/>
  <c r="I95" i="1"/>
  <c r="H95" i="1"/>
  <c r="DI94" i="1"/>
  <c r="DH94" i="1"/>
  <c r="DG94" i="1"/>
  <c r="DF94" i="1"/>
  <c r="DE94" i="1"/>
  <c r="DD94" i="1"/>
  <c r="DC94" i="1"/>
  <c r="DB94" i="1"/>
  <c r="DA94" i="1"/>
  <c r="CZ94" i="1"/>
  <c r="CY94" i="1"/>
  <c r="CX94" i="1"/>
  <c r="CW94" i="1"/>
  <c r="CV94" i="1"/>
  <c r="CU94" i="1"/>
  <c r="CT94" i="1"/>
  <c r="CS94" i="1"/>
  <c r="CR94" i="1"/>
  <c r="CQ94" i="1"/>
  <c r="CP94" i="1"/>
  <c r="CO94" i="1"/>
  <c r="CN94" i="1"/>
  <c r="CM94" i="1"/>
  <c r="CL94" i="1"/>
  <c r="CK94" i="1"/>
  <c r="CJ94" i="1"/>
  <c r="CI94" i="1"/>
  <c r="CH94" i="1"/>
  <c r="CG94" i="1"/>
  <c r="CF94" i="1"/>
  <c r="CE94" i="1"/>
  <c r="CD94" i="1"/>
  <c r="CC94" i="1"/>
  <c r="CB94"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P94" i="1" s="1"/>
  <c r="R94" i="1"/>
  <c r="N94" i="1"/>
  <c r="M94" i="1"/>
  <c r="L94" i="1"/>
  <c r="DI93" i="1"/>
  <c r="DH93" i="1"/>
  <c r="DG93" i="1"/>
  <c r="DF93" i="1"/>
  <c r="DE93" i="1"/>
  <c r="DD93" i="1"/>
  <c r="DC93" i="1"/>
  <c r="DB93" i="1"/>
  <c r="DA93" i="1"/>
  <c r="CZ93" i="1"/>
  <c r="CY93" i="1"/>
  <c r="CX93" i="1"/>
  <c r="CW93" i="1"/>
  <c r="CV93" i="1"/>
  <c r="CU93" i="1"/>
  <c r="CT93" i="1"/>
  <c r="CS93" i="1"/>
  <c r="CR93" i="1"/>
  <c r="CQ93" i="1"/>
  <c r="CP93" i="1"/>
  <c r="CO93" i="1"/>
  <c r="CN93" i="1"/>
  <c r="CM93" i="1"/>
  <c r="CL93" i="1"/>
  <c r="CK93" i="1"/>
  <c r="CJ93" i="1"/>
  <c r="CI93" i="1"/>
  <c r="CH93" i="1"/>
  <c r="CG93" i="1"/>
  <c r="CF93" i="1"/>
  <c r="CE93" i="1"/>
  <c r="CD93" i="1"/>
  <c r="CC93" i="1"/>
  <c r="CB93"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N93" i="1"/>
  <c r="M93" i="1"/>
  <c r="L93" i="1"/>
  <c r="DI92" i="1"/>
  <c r="DH92" i="1"/>
  <c r="DG92" i="1"/>
  <c r="DF92" i="1"/>
  <c r="DE92" i="1"/>
  <c r="DD92" i="1"/>
  <c r="DC92" i="1"/>
  <c r="DB92" i="1"/>
  <c r="DA92" i="1"/>
  <c r="CZ92" i="1"/>
  <c r="CY92" i="1"/>
  <c r="CX92" i="1"/>
  <c r="CW92" i="1"/>
  <c r="CV92" i="1"/>
  <c r="CU92" i="1"/>
  <c r="CT92" i="1"/>
  <c r="CS92" i="1"/>
  <c r="CR92" i="1"/>
  <c r="CQ92" i="1"/>
  <c r="CP92" i="1"/>
  <c r="CO92" i="1"/>
  <c r="CN92" i="1"/>
  <c r="CM92" i="1"/>
  <c r="CL92" i="1"/>
  <c r="CK92" i="1"/>
  <c r="CJ92" i="1"/>
  <c r="CI92" i="1"/>
  <c r="CH92" i="1"/>
  <c r="CG92" i="1"/>
  <c r="CF92" i="1"/>
  <c r="CE92" i="1"/>
  <c r="CD92" i="1"/>
  <c r="CC92" i="1"/>
  <c r="CB92"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P92" i="1" s="1"/>
  <c r="R92" i="1"/>
  <c r="N92" i="1"/>
  <c r="M92" i="1"/>
  <c r="L92" i="1"/>
  <c r="DI91" i="1"/>
  <c r="DH91" i="1"/>
  <c r="DG91" i="1"/>
  <c r="DF91" i="1"/>
  <c r="DE91" i="1"/>
  <c r="DD91" i="1"/>
  <c r="DC91" i="1"/>
  <c r="DB91" i="1"/>
  <c r="DA91" i="1"/>
  <c r="CZ91" i="1"/>
  <c r="CY91" i="1"/>
  <c r="CX91" i="1"/>
  <c r="CW91" i="1"/>
  <c r="CV91" i="1"/>
  <c r="CU91" i="1"/>
  <c r="CT91" i="1"/>
  <c r="CS91" i="1"/>
  <c r="CR91" i="1"/>
  <c r="CQ91" i="1"/>
  <c r="CP91" i="1"/>
  <c r="CO91" i="1"/>
  <c r="CN91" i="1"/>
  <c r="CM91" i="1"/>
  <c r="CL91" i="1"/>
  <c r="CK91" i="1"/>
  <c r="CJ91" i="1"/>
  <c r="CI91" i="1"/>
  <c r="CH91" i="1"/>
  <c r="CG91" i="1"/>
  <c r="CF91" i="1"/>
  <c r="CE91" i="1"/>
  <c r="CD91" i="1"/>
  <c r="CC91" i="1"/>
  <c r="CB91" i="1"/>
  <c r="CA91" i="1"/>
  <c r="BZ91" i="1"/>
  <c r="BY91" i="1"/>
  <c r="BX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AW91" i="1"/>
  <c r="AV91" i="1"/>
  <c r="AU91" i="1"/>
  <c r="AT91" i="1"/>
  <c r="AS91" i="1"/>
  <c r="AR91" i="1"/>
  <c r="AQ91" i="1"/>
  <c r="AP91" i="1"/>
  <c r="AO91" i="1"/>
  <c r="AN91" i="1"/>
  <c r="AM91" i="1"/>
  <c r="AL91" i="1"/>
  <c r="AK91" i="1"/>
  <c r="AJ91" i="1"/>
  <c r="AI91" i="1"/>
  <c r="AH91" i="1"/>
  <c r="AG91" i="1"/>
  <c r="AF91" i="1"/>
  <c r="Q91" i="1" s="1"/>
  <c r="AE91" i="1"/>
  <c r="AD91" i="1"/>
  <c r="AC91" i="1"/>
  <c r="AB91" i="1"/>
  <c r="AA91" i="1"/>
  <c r="Z91" i="1"/>
  <c r="Y91" i="1"/>
  <c r="X91" i="1"/>
  <c r="W91" i="1"/>
  <c r="V91" i="1"/>
  <c r="U91" i="1"/>
  <c r="T91" i="1"/>
  <c r="S91" i="1"/>
  <c r="R91" i="1"/>
  <c r="N91" i="1"/>
  <c r="M91" i="1"/>
  <c r="L91" i="1"/>
  <c r="Q90" i="1"/>
  <c r="K90" i="1" s="1"/>
  <c r="P90" i="1"/>
  <c r="O90" i="1"/>
  <c r="J90" i="1"/>
  <c r="Q89" i="1"/>
  <c r="P89" i="1"/>
  <c r="O89" i="1"/>
  <c r="N89" i="1"/>
  <c r="M89" i="1"/>
  <c r="L89" i="1"/>
  <c r="I89" i="1"/>
  <c r="H89" i="1"/>
  <c r="G89" i="1" s="1"/>
  <c r="DI88" i="1"/>
  <c r="DH88" i="1"/>
  <c r="DG88" i="1"/>
  <c r="DF88" i="1"/>
  <c r="DE88" i="1"/>
  <c r="DD88" i="1"/>
  <c r="DC88" i="1"/>
  <c r="DB88" i="1"/>
  <c r="DA88" i="1"/>
  <c r="CZ88" i="1"/>
  <c r="CY88" i="1"/>
  <c r="CX88" i="1"/>
  <c r="CW88" i="1"/>
  <c r="CV88" i="1"/>
  <c r="CU88" i="1"/>
  <c r="CT88" i="1"/>
  <c r="CS88" i="1"/>
  <c r="CR88" i="1"/>
  <c r="CQ88" i="1"/>
  <c r="CP88" i="1"/>
  <c r="CO88" i="1"/>
  <c r="CN88" i="1"/>
  <c r="CM88" i="1"/>
  <c r="CL88" i="1"/>
  <c r="CK88" i="1"/>
  <c r="CJ88" i="1"/>
  <c r="CI88" i="1"/>
  <c r="CH88" i="1"/>
  <c r="CG88" i="1"/>
  <c r="CF88" i="1"/>
  <c r="CE88" i="1"/>
  <c r="CD88" i="1"/>
  <c r="CC88" i="1"/>
  <c r="CB88" i="1"/>
  <c r="CA88" i="1"/>
  <c r="BZ88" i="1"/>
  <c r="BY88" i="1"/>
  <c r="BX88" i="1"/>
  <c r="BW88" i="1"/>
  <c r="BV88" i="1"/>
  <c r="BU88" i="1"/>
  <c r="BT88" i="1"/>
  <c r="BS88" i="1"/>
  <c r="BR88" i="1"/>
  <c r="BQ88" i="1"/>
  <c r="BP88" i="1"/>
  <c r="BO88" i="1"/>
  <c r="BN88" i="1"/>
  <c r="BM88" i="1"/>
  <c r="BL88" i="1"/>
  <c r="BK88" i="1"/>
  <c r="BJ88" i="1"/>
  <c r="BI88" i="1"/>
  <c r="BH88" i="1"/>
  <c r="BG88" i="1"/>
  <c r="BF88" i="1"/>
  <c r="BE88" i="1"/>
  <c r="BD88" i="1"/>
  <c r="BC88" i="1"/>
  <c r="BB88" i="1"/>
  <c r="BA88"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N88" i="1"/>
  <c r="M88" i="1"/>
  <c r="L88" i="1"/>
  <c r="DI87" i="1"/>
  <c r="DH87" i="1"/>
  <c r="DG87" i="1"/>
  <c r="DF87" i="1"/>
  <c r="DE87" i="1"/>
  <c r="DD87" i="1"/>
  <c r="DC87" i="1"/>
  <c r="DB87" i="1"/>
  <c r="DA87" i="1"/>
  <c r="CZ87" i="1"/>
  <c r="CY87" i="1"/>
  <c r="CX87" i="1"/>
  <c r="CW87" i="1"/>
  <c r="CV87" i="1"/>
  <c r="CU87" i="1"/>
  <c r="CT87" i="1"/>
  <c r="CS87" i="1"/>
  <c r="CR87" i="1"/>
  <c r="CQ87" i="1"/>
  <c r="CP87" i="1"/>
  <c r="CO87" i="1"/>
  <c r="CN87" i="1"/>
  <c r="CM87" i="1"/>
  <c r="CL87" i="1"/>
  <c r="CK87" i="1"/>
  <c r="CJ87" i="1"/>
  <c r="CI87" i="1"/>
  <c r="CH87" i="1"/>
  <c r="CG87" i="1"/>
  <c r="CF87" i="1"/>
  <c r="CE87" i="1"/>
  <c r="CD87" i="1"/>
  <c r="CC87" i="1"/>
  <c r="CB87"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N87" i="1"/>
  <c r="M87" i="1"/>
  <c r="L87" i="1"/>
  <c r="DI86" i="1"/>
  <c r="DH86" i="1"/>
  <c r="DG86" i="1"/>
  <c r="DF86" i="1"/>
  <c r="DE86" i="1"/>
  <c r="DD86" i="1"/>
  <c r="DC86" i="1"/>
  <c r="DB86" i="1"/>
  <c r="DA86" i="1"/>
  <c r="CZ86" i="1"/>
  <c r="CY86" i="1"/>
  <c r="CX86" i="1"/>
  <c r="CW86" i="1"/>
  <c r="CV86" i="1"/>
  <c r="CU86" i="1"/>
  <c r="CT86" i="1"/>
  <c r="CS86" i="1"/>
  <c r="CR86" i="1"/>
  <c r="CQ86" i="1"/>
  <c r="CP86" i="1"/>
  <c r="CO86" i="1"/>
  <c r="CN86" i="1"/>
  <c r="CM86" i="1"/>
  <c r="CL86" i="1"/>
  <c r="CK86" i="1"/>
  <c r="CJ86" i="1"/>
  <c r="CI86" i="1"/>
  <c r="CH86" i="1"/>
  <c r="CG86" i="1"/>
  <c r="CF86" i="1"/>
  <c r="CE86" i="1"/>
  <c r="CD86" i="1"/>
  <c r="CC86" i="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N86" i="1"/>
  <c r="M86" i="1"/>
  <c r="L86" i="1"/>
  <c r="DI85" i="1"/>
  <c r="DH85" i="1"/>
  <c r="DG85" i="1"/>
  <c r="DF85" i="1"/>
  <c r="DE85" i="1"/>
  <c r="DD85" i="1"/>
  <c r="DC85" i="1"/>
  <c r="DB85" i="1"/>
  <c r="DA85" i="1"/>
  <c r="CZ85" i="1"/>
  <c r="CY85" i="1"/>
  <c r="CX85" i="1"/>
  <c r="CW85" i="1"/>
  <c r="CV85" i="1"/>
  <c r="CU85" i="1"/>
  <c r="CT85" i="1"/>
  <c r="CS85" i="1"/>
  <c r="CR85" i="1"/>
  <c r="CQ85" i="1"/>
  <c r="CP85" i="1"/>
  <c r="CO85" i="1"/>
  <c r="CN85" i="1"/>
  <c r="CM85" i="1"/>
  <c r="CL85" i="1"/>
  <c r="CK85" i="1"/>
  <c r="CJ85" i="1"/>
  <c r="CI85" i="1"/>
  <c r="CH85" i="1"/>
  <c r="CG85" i="1"/>
  <c r="CF85" i="1"/>
  <c r="CE85" i="1"/>
  <c r="CD85" i="1"/>
  <c r="CC85" i="1"/>
  <c r="CB85" i="1"/>
  <c r="CA85" i="1"/>
  <c r="BZ85" i="1"/>
  <c r="BY85" i="1"/>
  <c r="BX85" i="1"/>
  <c r="BW85" i="1"/>
  <c r="BV85" i="1"/>
  <c r="BU85" i="1"/>
  <c r="BT85" i="1"/>
  <c r="BS85" i="1"/>
  <c r="BR85" i="1"/>
  <c r="BQ85" i="1"/>
  <c r="BP85"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Q85" i="1" s="1"/>
  <c r="S85" i="1"/>
  <c r="R85" i="1"/>
  <c r="N85" i="1"/>
  <c r="M85" i="1"/>
  <c r="L85" i="1"/>
  <c r="DI84" i="1"/>
  <c r="DH84" i="1"/>
  <c r="DG84" i="1"/>
  <c r="DF84" i="1"/>
  <c r="DE84" i="1"/>
  <c r="DD84" i="1"/>
  <c r="DC84" i="1"/>
  <c r="DB84" i="1"/>
  <c r="DA84" i="1"/>
  <c r="CZ84" i="1"/>
  <c r="CY84" i="1"/>
  <c r="CX84" i="1"/>
  <c r="CW84" i="1"/>
  <c r="CV84" i="1"/>
  <c r="CU84" i="1"/>
  <c r="CT84" i="1"/>
  <c r="CS84" i="1"/>
  <c r="CR84" i="1"/>
  <c r="CQ84" i="1"/>
  <c r="CP84" i="1"/>
  <c r="CO84" i="1"/>
  <c r="CN84" i="1"/>
  <c r="CM84" i="1"/>
  <c r="CL84" i="1"/>
  <c r="CK84" i="1"/>
  <c r="CJ84" i="1"/>
  <c r="CI84" i="1"/>
  <c r="CH84" i="1"/>
  <c r="CG84" i="1"/>
  <c r="CF84" i="1"/>
  <c r="CE84" i="1"/>
  <c r="CD84" i="1"/>
  <c r="CC84" i="1"/>
  <c r="CB84" i="1"/>
  <c r="CA84" i="1"/>
  <c r="BZ84" i="1"/>
  <c r="BY84" i="1"/>
  <c r="BX84" i="1"/>
  <c r="BW84" i="1"/>
  <c r="BV84" i="1"/>
  <c r="BU84" i="1"/>
  <c r="BT84" i="1"/>
  <c r="BS84" i="1"/>
  <c r="BR84" i="1"/>
  <c r="BQ84" i="1"/>
  <c r="BP84" i="1"/>
  <c r="BO84" i="1"/>
  <c r="BN84" i="1"/>
  <c r="BM84" i="1"/>
  <c r="BL84" i="1"/>
  <c r="BK84" i="1"/>
  <c r="BJ84" i="1"/>
  <c r="BI84" i="1"/>
  <c r="BH84" i="1"/>
  <c r="BG84" i="1"/>
  <c r="BF84" i="1"/>
  <c r="BE84" i="1"/>
  <c r="BD84" i="1"/>
  <c r="BC84" i="1"/>
  <c r="BB84" i="1"/>
  <c r="BA84" i="1"/>
  <c r="AZ84" i="1"/>
  <c r="AY84" i="1"/>
  <c r="AX84" i="1"/>
  <c r="AW84" i="1"/>
  <c r="AV84" i="1"/>
  <c r="AU84" i="1"/>
  <c r="AT84" i="1"/>
  <c r="AS84" i="1"/>
  <c r="AR84" i="1"/>
  <c r="AQ84" i="1"/>
  <c r="AP84" i="1"/>
  <c r="AO84" i="1"/>
  <c r="AN84" i="1"/>
  <c r="AM84" i="1"/>
  <c r="AL84" i="1"/>
  <c r="AK84" i="1"/>
  <c r="AJ84" i="1"/>
  <c r="AI84" i="1"/>
  <c r="AH84" i="1"/>
  <c r="AG84" i="1"/>
  <c r="AF84" i="1"/>
  <c r="AE84" i="1"/>
  <c r="AD84" i="1"/>
  <c r="AC84" i="1"/>
  <c r="AB84" i="1"/>
  <c r="AA84" i="1"/>
  <c r="Z84" i="1"/>
  <c r="Y84" i="1"/>
  <c r="X84" i="1"/>
  <c r="W84" i="1"/>
  <c r="V84" i="1"/>
  <c r="U84" i="1"/>
  <c r="T84" i="1"/>
  <c r="S84" i="1"/>
  <c r="R84" i="1"/>
  <c r="N84" i="1"/>
  <c r="M84" i="1"/>
  <c r="L84" i="1"/>
  <c r="DI83" i="1"/>
  <c r="DH83" i="1"/>
  <c r="DG83" i="1"/>
  <c r="DF83" i="1"/>
  <c r="DE83" i="1"/>
  <c r="DD83" i="1"/>
  <c r="DC83" i="1"/>
  <c r="DB83" i="1"/>
  <c r="DA83" i="1"/>
  <c r="CZ83" i="1"/>
  <c r="CY83" i="1"/>
  <c r="CX83" i="1"/>
  <c r="CW83" i="1"/>
  <c r="CV83" i="1"/>
  <c r="CU83" i="1"/>
  <c r="CT83" i="1"/>
  <c r="CS83" i="1"/>
  <c r="CR83" i="1"/>
  <c r="CQ83" i="1"/>
  <c r="CP83" i="1"/>
  <c r="CO83" i="1"/>
  <c r="CN83" i="1"/>
  <c r="CM83" i="1"/>
  <c r="CL83" i="1"/>
  <c r="CK83" i="1"/>
  <c r="CJ83" i="1"/>
  <c r="CI83" i="1"/>
  <c r="CH83" i="1"/>
  <c r="CG83" i="1"/>
  <c r="CF83" i="1"/>
  <c r="CE83" i="1"/>
  <c r="CD83" i="1"/>
  <c r="CC83" i="1"/>
  <c r="CB83" i="1"/>
  <c r="CA83" i="1"/>
  <c r="BZ83" i="1"/>
  <c r="BY83" i="1"/>
  <c r="BX83" i="1"/>
  <c r="BW83" i="1"/>
  <c r="BV83" i="1"/>
  <c r="BU83" i="1"/>
  <c r="BT83" i="1"/>
  <c r="BS83" i="1"/>
  <c r="BR83" i="1"/>
  <c r="BQ83" i="1"/>
  <c r="BP83" i="1"/>
  <c r="BO83" i="1"/>
  <c r="BN83" i="1"/>
  <c r="BM83" i="1"/>
  <c r="BL83" i="1"/>
  <c r="BK83" i="1"/>
  <c r="BJ83" i="1"/>
  <c r="BI83" i="1"/>
  <c r="BH83" i="1"/>
  <c r="BG83" i="1"/>
  <c r="BF83" i="1"/>
  <c r="BE83" i="1"/>
  <c r="BD83" i="1"/>
  <c r="BC83" i="1"/>
  <c r="BB83" i="1"/>
  <c r="BA83" i="1"/>
  <c r="AZ83" i="1"/>
  <c r="AY83" i="1"/>
  <c r="AX83" i="1"/>
  <c r="AW83" i="1"/>
  <c r="AV83" i="1"/>
  <c r="AU83" i="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O83" i="1" s="1"/>
  <c r="J83" i="1" s="1"/>
  <c r="N83" i="1"/>
  <c r="M83" i="1"/>
  <c r="L83" i="1"/>
  <c r="DI82" i="1"/>
  <c r="DH82" i="1"/>
  <c r="DG82" i="1"/>
  <c r="DF82" i="1"/>
  <c r="DE82" i="1"/>
  <c r="DD82" i="1"/>
  <c r="DC82" i="1"/>
  <c r="DB82" i="1"/>
  <c r="DA82" i="1"/>
  <c r="CZ82" i="1"/>
  <c r="CY82" i="1"/>
  <c r="CX82" i="1"/>
  <c r="CW82" i="1"/>
  <c r="CV82" i="1"/>
  <c r="CU82" i="1"/>
  <c r="CT82" i="1"/>
  <c r="CS82" i="1"/>
  <c r="CR82" i="1"/>
  <c r="CQ82" i="1"/>
  <c r="CP82" i="1"/>
  <c r="CO82" i="1"/>
  <c r="CN82" i="1"/>
  <c r="CM82" i="1"/>
  <c r="CL82" i="1"/>
  <c r="CK82" i="1"/>
  <c r="CJ82" i="1"/>
  <c r="CI82" i="1"/>
  <c r="CH82" i="1"/>
  <c r="CG82" i="1"/>
  <c r="CF82" i="1"/>
  <c r="CE82" i="1"/>
  <c r="CD82" i="1"/>
  <c r="CC82" i="1"/>
  <c r="CB82" i="1"/>
  <c r="CA82" i="1"/>
  <c r="BZ82" i="1"/>
  <c r="BY82" i="1"/>
  <c r="BX82" i="1"/>
  <c r="BW82" i="1"/>
  <c r="BV82" i="1"/>
  <c r="BU82" i="1"/>
  <c r="BT82" i="1"/>
  <c r="BS82" i="1"/>
  <c r="BR82" i="1"/>
  <c r="BQ82" i="1"/>
  <c r="BP82" i="1"/>
  <c r="BO82" i="1"/>
  <c r="BN82" i="1"/>
  <c r="BM82" i="1"/>
  <c r="BL82" i="1"/>
  <c r="BK82" i="1"/>
  <c r="BJ82" i="1"/>
  <c r="BI82" i="1"/>
  <c r="BH82" i="1"/>
  <c r="BG82" i="1"/>
  <c r="BF82" i="1"/>
  <c r="BE82" i="1"/>
  <c r="BD82" i="1"/>
  <c r="BC82" i="1"/>
  <c r="BB82" i="1"/>
  <c r="BA82" i="1"/>
  <c r="AZ82" i="1"/>
  <c r="AY82" i="1"/>
  <c r="AX82" i="1"/>
  <c r="AW82"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N82" i="1"/>
  <c r="M82" i="1"/>
  <c r="L82" i="1"/>
  <c r="DI81" i="1"/>
  <c r="DH81" i="1"/>
  <c r="DG81" i="1"/>
  <c r="DF81" i="1"/>
  <c r="DE81" i="1"/>
  <c r="DD81" i="1"/>
  <c r="DC81" i="1"/>
  <c r="DB81" i="1"/>
  <c r="DA81" i="1"/>
  <c r="CZ81" i="1"/>
  <c r="CY81" i="1"/>
  <c r="CX81" i="1"/>
  <c r="CW81" i="1"/>
  <c r="CV81" i="1"/>
  <c r="CU81" i="1"/>
  <c r="CT81" i="1"/>
  <c r="CS81" i="1"/>
  <c r="CR81" i="1"/>
  <c r="CQ81" i="1"/>
  <c r="CP81" i="1"/>
  <c r="CO81" i="1"/>
  <c r="CN81" i="1"/>
  <c r="CM81" i="1"/>
  <c r="CL81" i="1"/>
  <c r="CK81" i="1"/>
  <c r="CJ81" i="1"/>
  <c r="CI81" i="1"/>
  <c r="CH81" i="1"/>
  <c r="CG81" i="1"/>
  <c r="CF81" i="1"/>
  <c r="CE81" i="1"/>
  <c r="CD81" i="1"/>
  <c r="CC81" i="1"/>
  <c r="CB81" i="1"/>
  <c r="CA81" i="1"/>
  <c r="BZ81" i="1"/>
  <c r="BY81" i="1"/>
  <c r="BX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AW81" i="1"/>
  <c r="AV81" i="1"/>
  <c r="AU81" i="1"/>
  <c r="AT81" i="1"/>
  <c r="AS81"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N81" i="1"/>
  <c r="M81" i="1"/>
  <c r="L81" i="1"/>
  <c r="DI80" i="1"/>
  <c r="DH80" i="1"/>
  <c r="DG80" i="1"/>
  <c r="DF80" i="1"/>
  <c r="DE80" i="1"/>
  <c r="DD80" i="1"/>
  <c r="DC80" i="1"/>
  <c r="DB80" i="1"/>
  <c r="DA80" i="1"/>
  <c r="CZ80" i="1"/>
  <c r="CY80" i="1"/>
  <c r="CX80" i="1"/>
  <c r="CW80" i="1"/>
  <c r="CV80" i="1"/>
  <c r="CU80" i="1"/>
  <c r="CT80" i="1"/>
  <c r="CS80" i="1"/>
  <c r="CR80" i="1"/>
  <c r="CQ80" i="1"/>
  <c r="CP80" i="1"/>
  <c r="CO80" i="1"/>
  <c r="CN80" i="1"/>
  <c r="CM80" i="1"/>
  <c r="CL80" i="1"/>
  <c r="CK80" i="1"/>
  <c r="CJ80" i="1"/>
  <c r="CI80" i="1"/>
  <c r="CH80" i="1"/>
  <c r="CG80" i="1"/>
  <c r="CF80" i="1"/>
  <c r="CE80" i="1"/>
  <c r="CD80" i="1"/>
  <c r="CC80" i="1"/>
  <c r="CB80" i="1"/>
  <c r="CA80" i="1"/>
  <c r="BZ80" i="1"/>
  <c r="BY80" i="1"/>
  <c r="BX80" i="1"/>
  <c r="BW80" i="1"/>
  <c r="BV80" i="1"/>
  <c r="BU80" i="1"/>
  <c r="BT80" i="1"/>
  <c r="BS80" i="1"/>
  <c r="BR80" i="1"/>
  <c r="BQ80" i="1"/>
  <c r="BP80" i="1"/>
  <c r="BO80" i="1"/>
  <c r="BN80" i="1"/>
  <c r="BM80" i="1"/>
  <c r="BL80" i="1"/>
  <c r="BK80" i="1"/>
  <c r="BJ80" i="1"/>
  <c r="BI80" i="1"/>
  <c r="BH80" i="1"/>
  <c r="BG80" i="1"/>
  <c r="BF80" i="1"/>
  <c r="BE80" i="1"/>
  <c r="BD80" i="1"/>
  <c r="BC80" i="1"/>
  <c r="BB80" i="1"/>
  <c r="BA80" i="1"/>
  <c r="AZ80" i="1"/>
  <c r="AY80" i="1"/>
  <c r="AX80" i="1"/>
  <c r="AW80"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N80" i="1"/>
  <c r="M80" i="1"/>
  <c r="L80" i="1"/>
  <c r="DI79" i="1"/>
  <c r="DH79" i="1"/>
  <c r="DG79" i="1"/>
  <c r="DF79" i="1"/>
  <c r="DE79" i="1"/>
  <c r="DD79" i="1"/>
  <c r="DC79" i="1"/>
  <c r="DB79" i="1"/>
  <c r="DA79" i="1"/>
  <c r="CZ79" i="1"/>
  <c r="CY79" i="1"/>
  <c r="CX79" i="1"/>
  <c r="CW79" i="1"/>
  <c r="CV79" i="1"/>
  <c r="CU79" i="1"/>
  <c r="CT79" i="1"/>
  <c r="CS79" i="1"/>
  <c r="CR79" i="1"/>
  <c r="CQ79" i="1"/>
  <c r="CP79" i="1"/>
  <c r="CO79" i="1"/>
  <c r="CN79" i="1"/>
  <c r="CM79" i="1"/>
  <c r="CL79" i="1"/>
  <c r="CK79" i="1"/>
  <c r="CJ79" i="1"/>
  <c r="CI79" i="1"/>
  <c r="CH79" i="1"/>
  <c r="CG79" i="1"/>
  <c r="CF79" i="1"/>
  <c r="CE79" i="1"/>
  <c r="CD79" i="1"/>
  <c r="CC79" i="1"/>
  <c r="CB79" i="1"/>
  <c r="CA79" i="1"/>
  <c r="BZ79" i="1"/>
  <c r="BY79" i="1"/>
  <c r="BX79" i="1"/>
  <c r="BW79" i="1"/>
  <c r="BV79" i="1"/>
  <c r="BU79" i="1"/>
  <c r="BT79" i="1"/>
  <c r="BS79" i="1"/>
  <c r="BR79" i="1"/>
  <c r="BQ79" i="1"/>
  <c r="BP79" i="1"/>
  <c r="BO79" i="1"/>
  <c r="BN79" i="1"/>
  <c r="BM79" i="1"/>
  <c r="BL79" i="1"/>
  <c r="BK79" i="1"/>
  <c r="BJ79" i="1"/>
  <c r="BI79" i="1"/>
  <c r="BH79" i="1"/>
  <c r="BG79" i="1"/>
  <c r="BF79" i="1"/>
  <c r="BE79" i="1"/>
  <c r="BD79" i="1"/>
  <c r="BC79" i="1"/>
  <c r="BB79" i="1"/>
  <c r="BA79" i="1"/>
  <c r="AZ79"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N79" i="1"/>
  <c r="M79" i="1"/>
  <c r="L79" i="1"/>
  <c r="I79" i="1"/>
  <c r="DI78" i="1"/>
  <c r="DH78" i="1"/>
  <c r="DG78" i="1"/>
  <c r="DF78" i="1"/>
  <c r="DE78" i="1"/>
  <c r="DD78" i="1"/>
  <c r="DC78" i="1"/>
  <c r="DB78" i="1"/>
  <c r="DA78" i="1"/>
  <c r="CZ78" i="1"/>
  <c r="CY78" i="1"/>
  <c r="CX78" i="1"/>
  <c r="CW78" i="1"/>
  <c r="CV78" i="1"/>
  <c r="CU78" i="1"/>
  <c r="CT78" i="1"/>
  <c r="CS78" i="1"/>
  <c r="CR78" i="1"/>
  <c r="CQ78" i="1"/>
  <c r="CP78" i="1"/>
  <c r="CO78" i="1"/>
  <c r="CN78" i="1"/>
  <c r="CM78" i="1"/>
  <c r="CL78" i="1"/>
  <c r="CK78" i="1"/>
  <c r="CJ78" i="1"/>
  <c r="CI78" i="1"/>
  <c r="CH78" i="1"/>
  <c r="CG78" i="1"/>
  <c r="CF78" i="1"/>
  <c r="CE78" i="1"/>
  <c r="CD78" i="1"/>
  <c r="CC78" i="1"/>
  <c r="CB78" i="1"/>
  <c r="CA78" i="1"/>
  <c r="BZ78" i="1"/>
  <c r="BY78" i="1"/>
  <c r="BX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Q78" i="1" s="1"/>
  <c r="S78" i="1"/>
  <c r="R78" i="1"/>
  <c r="N78" i="1"/>
  <c r="M78" i="1"/>
  <c r="L78" i="1"/>
  <c r="DI77" i="1"/>
  <c r="DH77" i="1"/>
  <c r="DG77" i="1"/>
  <c r="DF77" i="1"/>
  <c r="DE77" i="1"/>
  <c r="DD77" i="1"/>
  <c r="DC77" i="1"/>
  <c r="DB77" i="1"/>
  <c r="DA77" i="1"/>
  <c r="CZ77" i="1"/>
  <c r="CY77" i="1"/>
  <c r="CX77" i="1"/>
  <c r="CW77" i="1"/>
  <c r="CV77" i="1"/>
  <c r="CU77" i="1"/>
  <c r="CT77" i="1"/>
  <c r="CS77" i="1"/>
  <c r="CR77" i="1"/>
  <c r="CQ77" i="1"/>
  <c r="CP77" i="1"/>
  <c r="CO77" i="1"/>
  <c r="CN77" i="1"/>
  <c r="CM77" i="1"/>
  <c r="CL77" i="1"/>
  <c r="CK77" i="1"/>
  <c r="CJ77" i="1"/>
  <c r="CI77" i="1"/>
  <c r="CH77" i="1"/>
  <c r="CG77" i="1"/>
  <c r="CF77" i="1"/>
  <c r="CE77" i="1"/>
  <c r="CD77" i="1"/>
  <c r="CC77" i="1"/>
  <c r="CB77" i="1"/>
  <c r="CA77" i="1"/>
  <c r="BZ77" i="1"/>
  <c r="BY77" i="1"/>
  <c r="BX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AW77" i="1"/>
  <c r="AV77" i="1"/>
  <c r="AU77" i="1"/>
  <c r="AT77" i="1"/>
  <c r="AS77" i="1"/>
  <c r="AR77" i="1"/>
  <c r="AQ77" i="1"/>
  <c r="AP77" i="1"/>
  <c r="AO77" i="1"/>
  <c r="AN77" i="1"/>
  <c r="AM77" i="1"/>
  <c r="AL77" i="1"/>
  <c r="AK77" i="1"/>
  <c r="AJ77" i="1"/>
  <c r="AI77" i="1"/>
  <c r="AH77" i="1"/>
  <c r="AG77" i="1"/>
  <c r="AF77" i="1"/>
  <c r="AE77" i="1"/>
  <c r="P77" i="1" s="1"/>
  <c r="AD77" i="1"/>
  <c r="AC77" i="1"/>
  <c r="AB77" i="1"/>
  <c r="AA77" i="1"/>
  <c r="Z77" i="1"/>
  <c r="Y77" i="1"/>
  <c r="X77" i="1"/>
  <c r="O77" i="1" s="1"/>
  <c r="W77" i="1"/>
  <c r="V77" i="1"/>
  <c r="U77" i="1"/>
  <c r="T77" i="1"/>
  <c r="S77" i="1"/>
  <c r="R77" i="1"/>
  <c r="N77" i="1"/>
  <c r="M77" i="1"/>
  <c r="L77" i="1"/>
  <c r="DI76" i="1"/>
  <c r="DH76" i="1"/>
  <c r="DG76" i="1"/>
  <c r="DF76" i="1"/>
  <c r="DE76" i="1"/>
  <c r="DD76" i="1"/>
  <c r="DC76" i="1"/>
  <c r="DB76" i="1"/>
  <c r="DA76" i="1"/>
  <c r="CZ76" i="1"/>
  <c r="CY76" i="1"/>
  <c r="CX76" i="1"/>
  <c r="CW76" i="1"/>
  <c r="CV76" i="1"/>
  <c r="CU76" i="1"/>
  <c r="CT76" i="1"/>
  <c r="CS76" i="1"/>
  <c r="CR76" i="1"/>
  <c r="CQ76" i="1"/>
  <c r="CP76" i="1"/>
  <c r="CO76" i="1"/>
  <c r="CN76" i="1"/>
  <c r="CM76" i="1"/>
  <c r="CL76" i="1"/>
  <c r="CK76" i="1"/>
  <c r="CJ76" i="1"/>
  <c r="CI76" i="1"/>
  <c r="CH76" i="1"/>
  <c r="CG76" i="1"/>
  <c r="CF76" i="1"/>
  <c r="CE76" i="1"/>
  <c r="CD76" i="1"/>
  <c r="CC76" i="1"/>
  <c r="CB76" i="1"/>
  <c r="CA76" i="1"/>
  <c r="BZ76" i="1"/>
  <c r="BY76" i="1"/>
  <c r="BX76" i="1"/>
  <c r="BW76" i="1"/>
  <c r="BV76" i="1"/>
  <c r="BU76" i="1"/>
  <c r="BT76" i="1"/>
  <c r="BS76" i="1"/>
  <c r="BR76" i="1"/>
  <c r="BQ76" i="1"/>
  <c r="BP76" i="1"/>
  <c r="BO76" i="1"/>
  <c r="BN76" i="1"/>
  <c r="BM76" i="1"/>
  <c r="BL76" i="1"/>
  <c r="BK76" i="1"/>
  <c r="BJ76" i="1"/>
  <c r="BI76" i="1"/>
  <c r="BH76" i="1"/>
  <c r="BG76" i="1"/>
  <c r="BF76"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O76" i="1" s="1"/>
  <c r="J76" i="1" s="1"/>
  <c r="N76" i="1"/>
  <c r="M76" i="1"/>
  <c r="L76" i="1"/>
  <c r="Q74" i="1"/>
  <c r="K74" i="1" s="1"/>
  <c r="P74" i="1"/>
  <c r="O74" i="1"/>
  <c r="J74" i="1" s="1"/>
  <c r="Q73" i="1"/>
  <c r="P73" i="1"/>
  <c r="O73" i="1"/>
  <c r="N73" i="1"/>
  <c r="K73" i="1" s="1"/>
  <c r="M73" i="1"/>
  <c r="L73" i="1"/>
  <c r="I73" i="1"/>
  <c r="H73" i="1"/>
  <c r="G73" i="1" s="1"/>
  <c r="DI72" i="1"/>
  <c r="DH72" i="1"/>
  <c r="DG72" i="1"/>
  <c r="DF72" i="1"/>
  <c r="DE72" i="1"/>
  <c r="DD72" i="1"/>
  <c r="DC72" i="1"/>
  <c r="DB72" i="1"/>
  <c r="DA72" i="1"/>
  <c r="CZ72" i="1"/>
  <c r="CY72" i="1"/>
  <c r="CX72" i="1"/>
  <c r="CW72" i="1"/>
  <c r="CV72" i="1"/>
  <c r="CU72" i="1"/>
  <c r="CT72" i="1"/>
  <c r="CS72" i="1"/>
  <c r="CR72" i="1"/>
  <c r="CQ72" i="1"/>
  <c r="CP72" i="1"/>
  <c r="CO72" i="1"/>
  <c r="CN72" i="1"/>
  <c r="CM72" i="1"/>
  <c r="CL72" i="1"/>
  <c r="CK72" i="1"/>
  <c r="CJ72" i="1"/>
  <c r="CI72" i="1"/>
  <c r="CH72" i="1"/>
  <c r="CG72" i="1"/>
  <c r="CF72" i="1"/>
  <c r="CE72" i="1"/>
  <c r="CD72" i="1"/>
  <c r="CC72" i="1"/>
  <c r="CB72" i="1"/>
  <c r="CA72" i="1"/>
  <c r="BZ72" i="1"/>
  <c r="BY72" i="1"/>
  <c r="BX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P72" i="1" s="1"/>
  <c r="R72" i="1"/>
  <c r="N72" i="1"/>
  <c r="M72" i="1"/>
  <c r="L72" i="1"/>
  <c r="DI70" i="1"/>
  <c r="DH70" i="1"/>
  <c r="DG70" i="1"/>
  <c r="DF70" i="1"/>
  <c r="DE70" i="1"/>
  <c r="DD70" i="1"/>
  <c r="DC70" i="1"/>
  <c r="DB70" i="1"/>
  <c r="DA70" i="1"/>
  <c r="CZ70" i="1"/>
  <c r="CY70" i="1"/>
  <c r="CX70" i="1"/>
  <c r="CW70" i="1"/>
  <c r="CV70" i="1"/>
  <c r="CU70" i="1"/>
  <c r="CT70" i="1"/>
  <c r="CS70" i="1"/>
  <c r="CR70" i="1"/>
  <c r="CQ70" i="1"/>
  <c r="CP70" i="1"/>
  <c r="CO70" i="1"/>
  <c r="CN70" i="1"/>
  <c r="CM70" i="1"/>
  <c r="CL70" i="1"/>
  <c r="CK70" i="1"/>
  <c r="CJ70" i="1"/>
  <c r="CI70" i="1"/>
  <c r="CH70" i="1"/>
  <c r="CG70" i="1"/>
  <c r="CF70" i="1"/>
  <c r="CE70" i="1"/>
  <c r="CD70" i="1"/>
  <c r="CC70" i="1"/>
  <c r="CB70"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Q70" i="1" s="1"/>
  <c r="K70" i="1" s="1"/>
  <c r="AE70" i="1"/>
  <c r="AD70" i="1"/>
  <c r="AC70" i="1"/>
  <c r="AB70" i="1"/>
  <c r="AA70" i="1"/>
  <c r="Z70" i="1"/>
  <c r="Y70" i="1"/>
  <c r="X70" i="1"/>
  <c r="W70" i="1"/>
  <c r="V70" i="1"/>
  <c r="U70" i="1"/>
  <c r="T70" i="1"/>
  <c r="S70" i="1"/>
  <c r="R70" i="1"/>
  <c r="N70" i="1"/>
  <c r="M70" i="1"/>
  <c r="L70" i="1"/>
  <c r="DI69" i="1"/>
  <c r="DH69" i="1"/>
  <c r="DG69" i="1"/>
  <c r="DF69" i="1"/>
  <c r="DE69" i="1"/>
  <c r="DD69" i="1"/>
  <c r="DC69" i="1"/>
  <c r="DB69" i="1"/>
  <c r="DA69" i="1"/>
  <c r="CZ69" i="1"/>
  <c r="CY69" i="1"/>
  <c r="CX69" i="1"/>
  <c r="CW69" i="1"/>
  <c r="CV69" i="1"/>
  <c r="CU69" i="1"/>
  <c r="CT69" i="1"/>
  <c r="CS69" i="1"/>
  <c r="CR69" i="1"/>
  <c r="CQ69" i="1"/>
  <c r="CP69" i="1"/>
  <c r="CO69" i="1"/>
  <c r="CN69" i="1"/>
  <c r="CM69" i="1"/>
  <c r="CL69" i="1"/>
  <c r="CK69" i="1"/>
  <c r="CJ69" i="1"/>
  <c r="CI69" i="1"/>
  <c r="CH69" i="1"/>
  <c r="CG69" i="1"/>
  <c r="CF69" i="1"/>
  <c r="CE69" i="1"/>
  <c r="CD69" i="1"/>
  <c r="CC69" i="1"/>
  <c r="CB69" i="1"/>
  <c r="CA69" i="1"/>
  <c r="BZ69" i="1"/>
  <c r="BY69" i="1"/>
  <c r="BX69" i="1"/>
  <c r="BW69" i="1"/>
  <c r="BV69" i="1"/>
  <c r="BU69" i="1"/>
  <c r="BT69" i="1"/>
  <c r="BS69" i="1"/>
  <c r="BR69" i="1"/>
  <c r="BQ69" i="1"/>
  <c r="BP69" i="1"/>
  <c r="BO69" i="1"/>
  <c r="BN69" i="1"/>
  <c r="BM69"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Q69" i="1" s="1"/>
  <c r="K69" i="1" s="1"/>
  <c r="S69" i="1"/>
  <c r="R69" i="1"/>
  <c r="N69" i="1"/>
  <c r="M69" i="1"/>
  <c r="L69" i="1"/>
  <c r="DI68" i="1"/>
  <c r="DH68" i="1"/>
  <c r="DG68" i="1"/>
  <c r="DF68" i="1"/>
  <c r="DE68" i="1"/>
  <c r="DD68" i="1"/>
  <c r="DC68" i="1"/>
  <c r="DB68" i="1"/>
  <c r="DA68" i="1"/>
  <c r="CZ68" i="1"/>
  <c r="CY68" i="1"/>
  <c r="CX68" i="1"/>
  <c r="CW68" i="1"/>
  <c r="CV68" i="1"/>
  <c r="CU68" i="1"/>
  <c r="CT68" i="1"/>
  <c r="CS68" i="1"/>
  <c r="CR68" i="1"/>
  <c r="CQ68" i="1"/>
  <c r="CP68" i="1"/>
  <c r="CO68" i="1"/>
  <c r="CN68" i="1"/>
  <c r="CM68" i="1"/>
  <c r="CL68" i="1"/>
  <c r="CK68" i="1"/>
  <c r="CJ68" i="1"/>
  <c r="CI68" i="1"/>
  <c r="CH68" i="1"/>
  <c r="CG68" i="1"/>
  <c r="CF68" i="1"/>
  <c r="CE68" i="1"/>
  <c r="CD68" i="1"/>
  <c r="CC68" i="1"/>
  <c r="CB68" i="1"/>
  <c r="CA68" i="1"/>
  <c r="BZ68" i="1"/>
  <c r="BY68" i="1"/>
  <c r="BX68" i="1"/>
  <c r="BW68" i="1"/>
  <c r="BV68" i="1"/>
  <c r="BU68" i="1"/>
  <c r="BT68" i="1"/>
  <c r="BS68" i="1"/>
  <c r="BR68" i="1"/>
  <c r="BQ68" i="1"/>
  <c r="BP68" i="1"/>
  <c r="BO68" i="1"/>
  <c r="BN68" i="1"/>
  <c r="BM68" i="1"/>
  <c r="BL68" i="1"/>
  <c r="BK68" i="1"/>
  <c r="BJ68" i="1"/>
  <c r="BI68" i="1"/>
  <c r="BH68" i="1"/>
  <c r="BG68" i="1"/>
  <c r="BF68" i="1"/>
  <c r="BE68" i="1"/>
  <c r="BD68" i="1"/>
  <c r="BC68" i="1"/>
  <c r="BB68"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N68" i="1"/>
  <c r="M68" i="1"/>
  <c r="L68" i="1"/>
  <c r="DI67" i="1"/>
  <c r="DH67" i="1"/>
  <c r="DG67" i="1"/>
  <c r="DF67" i="1"/>
  <c r="DE67" i="1"/>
  <c r="DD67" i="1"/>
  <c r="DC67" i="1"/>
  <c r="DB67" i="1"/>
  <c r="DA67" i="1"/>
  <c r="CZ67" i="1"/>
  <c r="CY67" i="1"/>
  <c r="CX67" i="1"/>
  <c r="CW67" i="1"/>
  <c r="CV67" i="1"/>
  <c r="CU67" i="1"/>
  <c r="CT67" i="1"/>
  <c r="CS67" i="1"/>
  <c r="CR67" i="1"/>
  <c r="CQ67" i="1"/>
  <c r="CP67" i="1"/>
  <c r="CO67" i="1"/>
  <c r="CN67" i="1"/>
  <c r="CM67" i="1"/>
  <c r="CL67" i="1"/>
  <c r="CK67" i="1"/>
  <c r="CJ67" i="1"/>
  <c r="CI67" i="1"/>
  <c r="CH67" i="1"/>
  <c r="CG67" i="1"/>
  <c r="CF67" i="1"/>
  <c r="CE67" i="1"/>
  <c r="CD67" i="1"/>
  <c r="CC67" i="1"/>
  <c r="CB67" i="1"/>
  <c r="CA67" i="1"/>
  <c r="BZ67" i="1"/>
  <c r="BY67" i="1"/>
  <c r="BX67" i="1"/>
  <c r="BW67" i="1"/>
  <c r="BV67" i="1"/>
  <c r="BU67" i="1"/>
  <c r="BT67" i="1"/>
  <c r="BS67" i="1"/>
  <c r="BR67" i="1"/>
  <c r="BQ67" i="1"/>
  <c r="BP67" i="1"/>
  <c r="BO67" i="1"/>
  <c r="BN67" i="1"/>
  <c r="BM67" i="1"/>
  <c r="BL67" i="1"/>
  <c r="BK67" i="1"/>
  <c r="BJ67" i="1"/>
  <c r="BI67" i="1"/>
  <c r="BH67" i="1"/>
  <c r="BG67" i="1"/>
  <c r="BF67" i="1"/>
  <c r="BE67" i="1"/>
  <c r="BD67" i="1"/>
  <c r="BC67" i="1"/>
  <c r="BB67" i="1"/>
  <c r="BA67"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N67" i="1"/>
  <c r="M67" i="1"/>
  <c r="L67" i="1"/>
  <c r="DI66" i="1"/>
  <c r="DH66" i="1"/>
  <c r="DG66" i="1"/>
  <c r="DF66" i="1"/>
  <c r="DE66" i="1"/>
  <c r="DD66" i="1"/>
  <c r="DC66" i="1"/>
  <c r="DB66" i="1"/>
  <c r="DA66" i="1"/>
  <c r="CZ66" i="1"/>
  <c r="CY66" i="1"/>
  <c r="CX66" i="1"/>
  <c r="CW66" i="1"/>
  <c r="CV66" i="1"/>
  <c r="CU66" i="1"/>
  <c r="CT66" i="1"/>
  <c r="CS66" i="1"/>
  <c r="CR66" i="1"/>
  <c r="CQ66" i="1"/>
  <c r="CP66" i="1"/>
  <c r="CO66" i="1"/>
  <c r="CN66" i="1"/>
  <c r="CM66" i="1"/>
  <c r="CL66" i="1"/>
  <c r="CK66" i="1"/>
  <c r="CJ66" i="1"/>
  <c r="CI66" i="1"/>
  <c r="CH66" i="1"/>
  <c r="CG66" i="1"/>
  <c r="CF66" i="1"/>
  <c r="CE66" i="1"/>
  <c r="CD66" i="1"/>
  <c r="CC66" i="1"/>
  <c r="CB66" i="1"/>
  <c r="CA66" i="1"/>
  <c r="BZ66" i="1"/>
  <c r="BY66" i="1"/>
  <c r="BX66" i="1"/>
  <c r="BW66" i="1"/>
  <c r="BV66" i="1"/>
  <c r="BU66" i="1"/>
  <c r="BT66" i="1"/>
  <c r="BS66" i="1"/>
  <c r="BR66" i="1"/>
  <c r="BQ66" i="1"/>
  <c r="BP66" i="1"/>
  <c r="BO66" i="1"/>
  <c r="BN66" i="1"/>
  <c r="BM66" i="1"/>
  <c r="BL66" i="1"/>
  <c r="BK66" i="1"/>
  <c r="BJ66" i="1"/>
  <c r="BI66" i="1"/>
  <c r="BH66" i="1"/>
  <c r="BG66" i="1"/>
  <c r="BF66" i="1"/>
  <c r="BE66" i="1"/>
  <c r="BD66" i="1"/>
  <c r="BC66" i="1"/>
  <c r="BB66"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N66" i="1"/>
  <c r="M66" i="1"/>
  <c r="L66" i="1"/>
  <c r="DI64" i="1"/>
  <c r="DH64" i="1"/>
  <c r="DG64" i="1"/>
  <c r="DF64" i="1"/>
  <c r="DE64" i="1"/>
  <c r="DD64" i="1"/>
  <c r="DC64" i="1"/>
  <c r="DB64" i="1"/>
  <c r="DA64" i="1"/>
  <c r="CZ64" i="1"/>
  <c r="CY64" i="1"/>
  <c r="CX64" i="1"/>
  <c r="CW64" i="1"/>
  <c r="CV64" i="1"/>
  <c r="CU64" i="1"/>
  <c r="CT64" i="1"/>
  <c r="CS64" i="1"/>
  <c r="CR64" i="1"/>
  <c r="CQ64" i="1"/>
  <c r="CP64" i="1"/>
  <c r="CO64" i="1"/>
  <c r="CN64" i="1"/>
  <c r="CM64" i="1"/>
  <c r="CL64" i="1"/>
  <c r="CK64" i="1"/>
  <c r="CJ64" i="1"/>
  <c r="CI64" i="1"/>
  <c r="CH64" i="1"/>
  <c r="CG64" i="1"/>
  <c r="CF64" i="1"/>
  <c r="CE64" i="1"/>
  <c r="CD64" i="1"/>
  <c r="CC64" i="1"/>
  <c r="CB64" i="1"/>
  <c r="CA64" i="1"/>
  <c r="BZ64" i="1"/>
  <c r="BY64" i="1"/>
  <c r="BX64" i="1"/>
  <c r="BW64" i="1"/>
  <c r="BV64" i="1"/>
  <c r="BU64" i="1"/>
  <c r="BT64" i="1"/>
  <c r="BS64" i="1"/>
  <c r="BR64" i="1"/>
  <c r="BQ64" i="1"/>
  <c r="BP64" i="1"/>
  <c r="BO64" i="1"/>
  <c r="BN64" i="1"/>
  <c r="BM64" i="1"/>
  <c r="BL64" i="1"/>
  <c r="BK64" i="1"/>
  <c r="BJ64" i="1"/>
  <c r="BI64" i="1"/>
  <c r="BH64" i="1"/>
  <c r="BG64" i="1"/>
  <c r="BF64" i="1"/>
  <c r="BE64" i="1"/>
  <c r="BD64" i="1"/>
  <c r="BC64" i="1"/>
  <c r="BB64"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N64" i="1"/>
  <c r="M64" i="1"/>
  <c r="L64" i="1"/>
  <c r="DI63" i="1"/>
  <c r="DH63" i="1"/>
  <c r="DG63" i="1"/>
  <c r="DF63" i="1"/>
  <c r="DE63" i="1"/>
  <c r="DD63" i="1"/>
  <c r="DC63" i="1"/>
  <c r="DB63" i="1"/>
  <c r="DA63" i="1"/>
  <c r="CZ63" i="1"/>
  <c r="CY63" i="1"/>
  <c r="CX63" i="1"/>
  <c r="CW63" i="1"/>
  <c r="CV63" i="1"/>
  <c r="CU63" i="1"/>
  <c r="CT63" i="1"/>
  <c r="CS63" i="1"/>
  <c r="CR63" i="1"/>
  <c r="CQ63" i="1"/>
  <c r="CP63" i="1"/>
  <c r="CO63" i="1"/>
  <c r="CN63" i="1"/>
  <c r="CM63" i="1"/>
  <c r="CL63" i="1"/>
  <c r="CK63" i="1"/>
  <c r="CJ63" i="1"/>
  <c r="CI63" i="1"/>
  <c r="CH63" i="1"/>
  <c r="CG63" i="1"/>
  <c r="CF63" i="1"/>
  <c r="CE63" i="1"/>
  <c r="CD63" i="1"/>
  <c r="CC63" i="1"/>
  <c r="CB63" i="1"/>
  <c r="CA63" i="1"/>
  <c r="BZ63" i="1"/>
  <c r="BY63" i="1"/>
  <c r="BX63" i="1"/>
  <c r="BW63" i="1"/>
  <c r="BV63" i="1"/>
  <c r="BU63" i="1"/>
  <c r="BT63" i="1"/>
  <c r="BS63" i="1"/>
  <c r="BR63" i="1"/>
  <c r="BQ63" i="1"/>
  <c r="BP63" i="1"/>
  <c r="BO63" i="1"/>
  <c r="BN63" i="1"/>
  <c r="BM63"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Q63" i="1" s="1"/>
  <c r="S63" i="1"/>
  <c r="R63" i="1"/>
  <c r="N63" i="1"/>
  <c r="M63" i="1"/>
  <c r="L63" i="1"/>
  <c r="DI62" i="1"/>
  <c r="DH62" i="1"/>
  <c r="DG62" i="1"/>
  <c r="DF62" i="1"/>
  <c r="DE62" i="1"/>
  <c r="DD62" i="1"/>
  <c r="DC62" i="1"/>
  <c r="DB62" i="1"/>
  <c r="DA62" i="1"/>
  <c r="CZ62" i="1"/>
  <c r="CY62" i="1"/>
  <c r="CX62" i="1"/>
  <c r="CW62" i="1"/>
  <c r="CV62" i="1"/>
  <c r="CU62" i="1"/>
  <c r="CT62" i="1"/>
  <c r="CS62" i="1"/>
  <c r="CR62" i="1"/>
  <c r="CQ62" i="1"/>
  <c r="CP62" i="1"/>
  <c r="CO62" i="1"/>
  <c r="CN62" i="1"/>
  <c r="CM62" i="1"/>
  <c r="CL62" i="1"/>
  <c r="CK62" i="1"/>
  <c r="CJ62" i="1"/>
  <c r="CI62" i="1"/>
  <c r="CH62" i="1"/>
  <c r="CG62" i="1"/>
  <c r="CF62" i="1"/>
  <c r="CE62" i="1"/>
  <c r="CD62" i="1"/>
  <c r="CC62" i="1"/>
  <c r="CB62"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N62" i="1"/>
  <c r="M62" i="1"/>
  <c r="L62" i="1"/>
  <c r="DI61" i="1"/>
  <c r="DH61" i="1"/>
  <c r="DG61" i="1"/>
  <c r="DF61" i="1"/>
  <c r="DE61" i="1"/>
  <c r="DD61" i="1"/>
  <c r="DC61" i="1"/>
  <c r="DB61" i="1"/>
  <c r="DA61" i="1"/>
  <c r="CZ61" i="1"/>
  <c r="CY61" i="1"/>
  <c r="CX61" i="1"/>
  <c r="CW61" i="1"/>
  <c r="CV61" i="1"/>
  <c r="CU61" i="1"/>
  <c r="CT61" i="1"/>
  <c r="CS61" i="1"/>
  <c r="CR61" i="1"/>
  <c r="CQ61" i="1"/>
  <c r="CP61" i="1"/>
  <c r="CO61" i="1"/>
  <c r="CN61" i="1"/>
  <c r="CM61" i="1"/>
  <c r="CL61" i="1"/>
  <c r="CK61" i="1"/>
  <c r="CJ61" i="1"/>
  <c r="CI61" i="1"/>
  <c r="CH61" i="1"/>
  <c r="CG61" i="1"/>
  <c r="CF61" i="1"/>
  <c r="CE61" i="1"/>
  <c r="CD61" i="1"/>
  <c r="CC61" i="1"/>
  <c r="CB61" i="1"/>
  <c r="CA61" i="1"/>
  <c r="BZ61" i="1"/>
  <c r="BY61" i="1"/>
  <c r="BX61" i="1"/>
  <c r="BW61" i="1"/>
  <c r="BV61" i="1"/>
  <c r="BU61" i="1"/>
  <c r="BT61" i="1"/>
  <c r="BS61" i="1"/>
  <c r="BR61" i="1"/>
  <c r="BQ61" i="1"/>
  <c r="BP61" i="1"/>
  <c r="BO61" i="1"/>
  <c r="BN61" i="1"/>
  <c r="BM61" i="1"/>
  <c r="BL61" i="1"/>
  <c r="BK61" i="1"/>
  <c r="BJ61" i="1"/>
  <c r="BI61" i="1"/>
  <c r="BH61" i="1"/>
  <c r="BG61" i="1"/>
  <c r="BF61" i="1"/>
  <c r="BE61" i="1"/>
  <c r="BD61" i="1"/>
  <c r="BC61" i="1"/>
  <c r="BB61"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N61" i="1"/>
  <c r="M61" i="1"/>
  <c r="L61" i="1"/>
  <c r="DI59" i="1"/>
  <c r="DH59" i="1"/>
  <c r="DG59" i="1"/>
  <c r="DF59" i="1"/>
  <c r="DE59" i="1"/>
  <c r="DD59" i="1"/>
  <c r="DC59" i="1"/>
  <c r="DB59" i="1"/>
  <c r="DA59" i="1"/>
  <c r="CZ59" i="1"/>
  <c r="CY59" i="1"/>
  <c r="CX59" i="1"/>
  <c r="CW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N59" i="1"/>
  <c r="M59" i="1"/>
  <c r="L59" i="1"/>
  <c r="DI58" i="1"/>
  <c r="DH58" i="1"/>
  <c r="DG58" i="1"/>
  <c r="DF58" i="1"/>
  <c r="DE58" i="1"/>
  <c r="DD58" i="1"/>
  <c r="DC58" i="1"/>
  <c r="DB58" i="1"/>
  <c r="DA58" i="1"/>
  <c r="CZ58" i="1"/>
  <c r="CY58" i="1"/>
  <c r="CX58" i="1"/>
  <c r="CW58" i="1"/>
  <c r="CV58" i="1"/>
  <c r="CU58" i="1"/>
  <c r="CT58" i="1"/>
  <c r="CS58" i="1"/>
  <c r="CR58" i="1"/>
  <c r="CQ58" i="1"/>
  <c r="CP58" i="1"/>
  <c r="CO58" i="1"/>
  <c r="CN58" i="1"/>
  <c r="CM58" i="1"/>
  <c r="CL58" i="1"/>
  <c r="CK58" i="1"/>
  <c r="CJ58" i="1"/>
  <c r="CI58" i="1"/>
  <c r="CH58" i="1"/>
  <c r="CG58" i="1"/>
  <c r="CF58" i="1"/>
  <c r="CE58" i="1"/>
  <c r="CD58" i="1"/>
  <c r="CC58" i="1"/>
  <c r="CB58"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O58" i="1" s="1"/>
  <c r="N58" i="1"/>
  <c r="M58" i="1"/>
  <c r="L58" i="1"/>
  <c r="DI57" i="1"/>
  <c r="DH57" i="1"/>
  <c r="DG57" i="1"/>
  <c r="DF57" i="1"/>
  <c r="DE57" i="1"/>
  <c r="DD57" i="1"/>
  <c r="DC57" i="1"/>
  <c r="DB57" i="1"/>
  <c r="DA57" i="1"/>
  <c r="CZ57" i="1"/>
  <c r="CY57" i="1"/>
  <c r="CX57" i="1"/>
  <c r="CW57" i="1"/>
  <c r="CV57" i="1"/>
  <c r="CU57" i="1"/>
  <c r="CT57" i="1"/>
  <c r="CS57" i="1"/>
  <c r="CR57" i="1"/>
  <c r="CQ57" i="1"/>
  <c r="CP57" i="1"/>
  <c r="CO57" i="1"/>
  <c r="CN57" i="1"/>
  <c r="CM57" i="1"/>
  <c r="CL57" i="1"/>
  <c r="CK57" i="1"/>
  <c r="CJ57" i="1"/>
  <c r="CI57" i="1"/>
  <c r="CH57" i="1"/>
  <c r="CG57" i="1"/>
  <c r="CF57" i="1"/>
  <c r="CE57" i="1"/>
  <c r="CD57" i="1"/>
  <c r="CC57" i="1"/>
  <c r="CB57"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N57" i="1"/>
  <c r="M57" i="1"/>
  <c r="L57" i="1"/>
  <c r="DI56" i="1"/>
  <c r="DH56" i="1"/>
  <c r="DG56" i="1"/>
  <c r="DF56" i="1"/>
  <c r="DE56" i="1"/>
  <c r="DD56" i="1"/>
  <c r="DC56" i="1"/>
  <c r="DB56" i="1"/>
  <c r="DA56" i="1"/>
  <c r="CZ56" i="1"/>
  <c r="CY56" i="1"/>
  <c r="CX56" i="1"/>
  <c r="CW56" i="1"/>
  <c r="CV56" i="1"/>
  <c r="CU56" i="1"/>
  <c r="CT56" i="1"/>
  <c r="CS56" i="1"/>
  <c r="CR56" i="1"/>
  <c r="CQ56" i="1"/>
  <c r="CP56" i="1"/>
  <c r="CO56" i="1"/>
  <c r="CN56" i="1"/>
  <c r="CM56" i="1"/>
  <c r="CL56" i="1"/>
  <c r="CK56" i="1"/>
  <c r="CJ56" i="1"/>
  <c r="CI56" i="1"/>
  <c r="CH56" i="1"/>
  <c r="CG56" i="1"/>
  <c r="CF56" i="1"/>
  <c r="CE56" i="1"/>
  <c r="CD56" i="1"/>
  <c r="CC56" i="1"/>
  <c r="CB56" i="1"/>
  <c r="CA56" i="1"/>
  <c r="BZ56" i="1"/>
  <c r="BY56" i="1"/>
  <c r="BX56" i="1"/>
  <c r="BW56" i="1"/>
  <c r="BV56" i="1"/>
  <c r="BU56" i="1"/>
  <c r="BT56" i="1"/>
  <c r="BS56" i="1"/>
  <c r="BR56" i="1"/>
  <c r="BQ56" i="1"/>
  <c r="BP56" i="1"/>
  <c r="BO56" i="1"/>
  <c r="BN56" i="1"/>
  <c r="BM56" i="1"/>
  <c r="BL56" i="1"/>
  <c r="BK56" i="1"/>
  <c r="BJ56" i="1"/>
  <c r="BI56" i="1"/>
  <c r="BH56" i="1"/>
  <c r="BG56" i="1"/>
  <c r="BF56" i="1"/>
  <c r="BE56" i="1"/>
  <c r="BD56" i="1"/>
  <c r="BC56" i="1"/>
  <c r="BB56"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O56" i="1" s="1"/>
  <c r="J56" i="1" s="1"/>
  <c r="W56" i="1"/>
  <c r="V56" i="1"/>
  <c r="U56" i="1"/>
  <c r="T56" i="1"/>
  <c r="S56" i="1"/>
  <c r="R56" i="1"/>
  <c r="N56" i="1"/>
  <c r="M56" i="1"/>
  <c r="L56" i="1"/>
  <c r="DI55" i="1"/>
  <c r="DH55" i="1"/>
  <c r="DG55" i="1"/>
  <c r="DF55" i="1"/>
  <c r="DE55" i="1"/>
  <c r="DD55" i="1"/>
  <c r="DC55" i="1"/>
  <c r="DB55" i="1"/>
  <c r="DA55" i="1"/>
  <c r="CZ55" i="1"/>
  <c r="CY55" i="1"/>
  <c r="CX55" i="1"/>
  <c r="CW55" i="1"/>
  <c r="CV55" i="1"/>
  <c r="CU55" i="1"/>
  <c r="CT55" i="1"/>
  <c r="CS55" i="1"/>
  <c r="CR55" i="1"/>
  <c r="CQ55" i="1"/>
  <c r="CP55" i="1"/>
  <c r="CO55"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N55" i="1"/>
  <c r="M55" i="1"/>
  <c r="L55" i="1"/>
  <c r="DI53" i="1"/>
  <c r="DH53" i="1"/>
  <c r="DG53" i="1"/>
  <c r="DF53" i="1"/>
  <c r="DE53" i="1"/>
  <c r="DD53" i="1"/>
  <c r="DC53" i="1"/>
  <c r="DB53" i="1"/>
  <c r="DA53" i="1"/>
  <c r="CZ53" i="1"/>
  <c r="CY53" i="1"/>
  <c r="CX53" i="1"/>
  <c r="CW53" i="1"/>
  <c r="CV53" i="1"/>
  <c r="CU53" i="1"/>
  <c r="CT53" i="1"/>
  <c r="CS53" i="1"/>
  <c r="CR53" i="1"/>
  <c r="CQ53" i="1"/>
  <c r="CP53" i="1"/>
  <c r="CO53"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Q53" i="1" s="1"/>
  <c r="V53" i="1"/>
  <c r="U53" i="1"/>
  <c r="T53" i="1"/>
  <c r="S53" i="1"/>
  <c r="R53" i="1"/>
  <c r="N53" i="1"/>
  <c r="M53" i="1"/>
  <c r="L53" i="1"/>
  <c r="DI52" i="1"/>
  <c r="DH52" i="1"/>
  <c r="DG52" i="1"/>
  <c r="DF52" i="1"/>
  <c r="DE52" i="1"/>
  <c r="DD52" i="1"/>
  <c r="DC52" i="1"/>
  <c r="DB52" i="1"/>
  <c r="DA52" i="1"/>
  <c r="CZ52" i="1"/>
  <c r="CY52" i="1"/>
  <c r="CX52" i="1"/>
  <c r="CW52" i="1"/>
  <c r="CV52" i="1"/>
  <c r="CU52" i="1"/>
  <c r="CT52" i="1"/>
  <c r="CS52" i="1"/>
  <c r="CR52" i="1"/>
  <c r="CQ52" i="1"/>
  <c r="CP52" i="1"/>
  <c r="CO52"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N52" i="1"/>
  <c r="M52" i="1"/>
  <c r="L52" i="1"/>
  <c r="DI51" i="1"/>
  <c r="DH51" i="1"/>
  <c r="DG51" i="1"/>
  <c r="DF51" i="1"/>
  <c r="DE51" i="1"/>
  <c r="DD51" i="1"/>
  <c r="DC51" i="1"/>
  <c r="DB51" i="1"/>
  <c r="DA51" i="1"/>
  <c r="CZ51" i="1"/>
  <c r="CY51" i="1"/>
  <c r="CX51" i="1"/>
  <c r="CW51" i="1"/>
  <c r="CV51" i="1"/>
  <c r="CU51" i="1"/>
  <c r="CT51" i="1"/>
  <c r="CS51" i="1"/>
  <c r="CR51" i="1"/>
  <c r="CQ51" i="1"/>
  <c r="CP51" i="1"/>
  <c r="CO51"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N51" i="1"/>
  <c r="M51" i="1"/>
  <c r="L51" i="1"/>
  <c r="DI50" i="1"/>
  <c r="DH50" i="1"/>
  <c r="DG50" i="1"/>
  <c r="DF50" i="1"/>
  <c r="DE50" i="1"/>
  <c r="DD50" i="1"/>
  <c r="DC50" i="1"/>
  <c r="DB50" i="1"/>
  <c r="DA50" i="1"/>
  <c r="CZ50" i="1"/>
  <c r="CY50" i="1"/>
  <c r="CX50" i="1"/>
  <c r="CW50" i="1"/>
  <c r="CV50" i="1"/>
  <c r="CU50" i="1"/>
  <c r="CT50" i="1"/>
  <c r="CS50" i="1"/>
  <c r="CR50" i="1"/>
  <c r="CQ50" i="1"/>
  <c r="CP50" i="1"/>
  <c r="CO50"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N50" i="1"/>
  <c r="M50" i="1"/>
  <c r="L50" i="1"/>
  <c r="N48" i="1"/>
  <c r="M48" i="1"/>
  <c r="L48" i="1"/>
  <c r="I48" i="1"/>
  <c r="H48" i="1"/>
  <c r="G48" i="1" s="1"/>
  <c r="DI47" i="1"/>
  <c r="DH47" i="1"/>
  <c r="DG47" i="1"/>
  <c r="DF47" i="1"/>
  <c r="DE47" i="1"/>
  <c r="DD47" i="1"/>
  <c r="DC47" i="1"/>
  <c r="DB47" i="1"/>
  <c r="DA47" i="1"/>
  <c r="CZ47" i="1"/>
  <c r="CY47" i="1"/>
  <c r="CX47" i="1"/>
  <c r="CW47" i="1"/>
  <c r="CV47" i="1"/>
  <c r="CU47" i="1"/>
  <c r="CT47" i="1"/>
  <c r="CS47" i="1"/>
  <c r="CR47" i="1"/>
  <c r="CQ47" i="1"/>
  <c r="CP47" i="1"/>
  <c r="CO47"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N47" i="1"/>
  <c r="M47" i="1"/>
  <c r="L47" i="1"/>
  <c r="DI45" i="1"/>
  <c r="DH45" i="1"/>
  <c r="DG45" i="1"/>
  <c r="DF45" i="1"/>
  <c r="DE45" i="1"/>
  <c r="DD45" i="1"/>
  <c r="DC45" i="1"/>
  <c r="DB45" i="1"/>
  <c r="DA45" i="1"/>
  <c r="CZ45" i="1"/>
  <c r="CY45" i="1"/>
  <c r="CX45" i="1"/>
  <c r="CW45" i="1"/>
  <c r="CV45" i="1"/>
  <c r="CU45" i="1"/>
  <c r="CT45" i="1"/>
  <c r="CS45" i="1"/>
  <c r="CR45" i="1"/>
  <c r="CQ45" i="1"/>
  <c r="CP45" i="1"/>
  <c r="CO45"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N45" i="1"/>
  <c r="M45" i="1"/>
  <c r="L45" i="1"/>
  <c r="DI44" i="1"/>
  <c r="DH44" i="1"/>
  <c r="DG44" i="1"/>
  <c r="DF44" i="1"/>
  <c r="DE44" i="1"/>
  <c r="DD44" i="1"/>
  <c r="DC44" i="1"/>
  <c r="DB44" i="1"/>
  <c r="DA44" i="1"/>
  <c r="CZ44" i="1"/>
  <c r="CY44" i="1"/>
  <c r="CX44" i="1"/>
  <c r="CW44" i="1"/>
  <c r="CV44" i="1"/>
  <c r="CU44" i="1"/>
  <c r="CT44" i="1"/>
  <c r="CS44" i="1"/>
  <c r="CR44" i="1"/>
  <c r="CQ44" i="1"/>
  <c r="CP44" i="1"/>
  <c r="CO44"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N44" i="1"/>
  <c r="M44" i="1"/>
  <c r="L44" i="1"/>
  <c r="M42" i="1"/>
  <c r="I42" i="1"/>
  <c r="H42" i="1"/>
  <c r="G42" i="1" s="1"/>
  <c r="DI40" i="1"/>
  <c r="DH40" i="1"/>
  <c r="DG40" i="1"/>
  <c r="DF40" i="1"/>
  <c r="DE40" i="1"/>
  <c r="DD40" i="1"/>
  <c r="DC40" i="1"/>
  <c r="DB40" i="1"/>
  <c r="DA40" i="1"/>
  <c r="CZ40" i="1"/>
  <c r="CY40" i="1"/>
  <c r="CX40" i="1"/>
  <c r="CW40" i="1"/>
  <c r="CV40" i="1"/>
  <c r="CU40" i="1"/>
  <c r="CT40" i="1"/>
  <c r="CS40" i="1"/>
  <c r="CR40" i="1"/>
  <c r="CQ40" i="1"/>
  <c r="CP40" i="1"/>
  <c r="CO40"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Q40" i="1" s="1"/>
  <c r="K40" i="1" s="1"/>
  <c r="V40" i="1"/>
  <c r="U40" i="1"/>
  <c r="T40" i="1"/>
  <c r="S40" i="1"/>
  <c r="R40" i="1"/>
  <c r="N40" i="1"/>
  <c r="M40" i="1"/>
  <c r="L40" i="1"/>
  <c r="DI39" i="1"/>
  <c r="DH39" i="1"/>
  <c r="DG39" i="1"/>
  <c r="DF39" i="1"/>
  <c r="DE39" i="1"/>
  <c r="DD39" i="1"/>
  <c r="DC39" i="1"/>
  <c r="DB39" i="1"/>
  <c r="DA39" i="1"/>
  <c r="CZ39" i="1"/>
  <c r="CY39" i="1"/>
  <c r="CX39" i="1"/>
  <c r="CW39" i="1"/>
  <c r="CV39" i="1"/>
  <c r="CU39" i="1"/>
  <c r="CT39" i="1"/>
  <c r="CS39" i="1"/>
  <c r="CR39" i="1"/>
  <c r="CQ39" i="1"/>
  <c r="CP39" i="1"/>
  <c r="CO39"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P39" i="1" s="1"/>
  <c r="R39" i="1"/>
  <c r="N39" i="1"/>
  <c r="M39" i="1"/>
  <c r="L39" i="1"/>
  <c r="DI38" i="1"/>
  <c r="DH38" i="1"/>
  <c r="DG38" i="1"/>
  <c r="DF38" i="1"/>
  <c r="DE38" i="1"/>
  <c r="DD38" i="1"/>
  <c r="DC38" i="1"/>
  <c r="DB38" i="1"/>
  <c r="DA38" i="1"/>
  <c r="CZ38" i="1"/>
  <c r="CY38" i="1"/>
  <c r="CX38" i="1"/>
  <c r="CW38" i="1"/>
  <c r="CV38" i="1"/>
  <c r="CU38" i="1"/>
  <c r="CT38" i="1"/>
  <c r="CS38" i="1"/>
  <c r="CR38" i="1"/>
  <c r="CQ38" i="1"/>
  <c r="CP38" i="1"/>
  <c r="CO38" i="1"/>
  <c r="CN38" i="1"/>
  <c r="CM38" i="1"/>
  <c r="CL38"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N38" i="1"/>
  <c r="M38" i="1"/>
  <c r="L38" i="1"/>
  <c r="DI37" i="1"/>
  <c r="DH37" i="1"/>
  <c r="DG37" i="1"/>
  <c r="DF37" i="1"/>
  <c r="DE37" i="1"/>
  <c r="DD37" i="1"/>
  <c r="DC37" i="1"/>
  <c r="DB37" i="1"/>
  <c r="DA37" i="1"/>
  <c r="CZ37" i="1"/>
  <c r="CY37" i="1"/>
  <c r="CX37" i="1"/>
  <c r="CW37" i="1"/>
  <c r="CV37" i="1"/>
  <c r="CU37" i="1"/>
  <c r="CT37" i="1"/>
  <c r="CS37" i="1"/>
  <c r="CR37" i="1"/>
  <c r="CQ37" i="1"/>
  <c r="CP37" i="1"/>
  <c r="CO37"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N37" i="1"/>
  <c r="M37" i="1"/>
  <c r="L37" i="1"/>
  <c r="DI36" i="1"/>
  <c r="DH36" i="1"/>
  <c r="DG36" i="1"/>
  <c r="DF36" i="1"/>
  <c r="DE36" i="1"/>
  <c r="DD36" i="1"/>
  <c r="DC36" i="1"/>
  <c r="DB36" i="1"/>
  <c r="DA36" i="1"/>
  <c r="CZ36" i="1"/>
  <c r="CY36" i="1"/>
  <c r="CX36" i="1"/>
  <c r="CW36" i="1"/>
  <c r="CV36" i="1"/>
  <c r="CU36" i="1"/>
  <c r="CT36" i="1"/>
  <c r="CS36" i="1"/>
  <c r="CR36" i="1"/>
  <c r="CQ36" i="1"/>
  <c r="CP36" i="1"/>
  <c r="CO36"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O36" i="1" s="1"/>
  <c r="T36" i="1"/>
  <c r="Q36" i="1" s="1"/>
  <c r="S36" i="1"/>
  <c r="R36" i="1"/>
  <c r="N36" i="1"/>
  <c r="M36" i="1"/>
  <c r="L36" i="1"/>
  <c r="DI35" i="1"/>
  <c r="DH35" i="1"/>
  <c r="DG35" i="1"/>
  <c r="DF35" i="1"/>
  <c r="DE35" i="1"/>
  <c r="DD35" i="1"/>
  <c r="DC35" i="1"/>
  <c r="DB35" i="1"/>
  <c r="DA35" i="1"/>
  <c r="CZ35" i="1"/>
  <c r="CY35" i="1"/>
  <c r="CX35" i="1"/>
  <c r="CW35" i="1"/>
  <c r="CV35" i="1"/>
  <c r="CU35" i="1"/>
  <c r="CT35" i="1"/>
  <c r="CS35" i="1"/>
  <c r="CR35" i="1"/>
  <c r="CQ35" i="1"/>
  <c r="CP35" i="1"/>
  <c r="CO35" i="1"/>
  <c r="CN35" i="1"/>
  <c r="CM35" i="1"/>
  <c r="CL35"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N35" i="1"/>
  <c r="M35" i="1"/>
  <c r="L35" i="1"/>
  <c r="DI34" i="1"/>
  <c r="DH34" i="1"/>
  <c r="DG34" i="1"/>
  <c r="DF34" i="1"/>
  <c r="DE34" i="1"/>
  <c r="DD34" i="1"/>
  <c r="DC34" i="1"/>
  <c r="DB34" i="1"/>
  <c r="DA34" i="1"/>
  <c r="CZ34" i="1"/>
  <c r="CY34" i="1"/>
  <c r="CX34" i="1"/>
  <c r="CW34" i="1"/>
  <c r="CV34" i="1"/>
  <c r="CU34" i="1"/>
  <c r="CT34" i="1"/>
  <c r="CS34" i="1"/>
  <c r="CR34" i="1"/>
  <c r="CQ34" i="1"/>
  <c r="CP34" i="1"/>
  <c r="CO34"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P34" i="1" s="1"/>
  <c r="R34" i="1"/>
  <c r="N34" i="1"/>
  <c r="M34" i="1"/>
  <c r="L34" i="1"/>
  <c r="DI33" i="1"/>
  <c r="DH33" i="1"/>
  <c r="DG33" i="1"/>
  <c r="DF33" i="1"/>
  <c r="DE33" i="1"/>
  <c r="DD33" i="1"/>
  <c r="DC33" i="1"/>
  <c r="DB33" i="1"/>
  <c r="DA33" i="1"/>
  <c r="CZ33" i="1"/>
  <c r="CY33" i="1"/>
  <c r="CX33" i="1"/>
  <c r="CW33" i="1"/>
  <c r="CV33" i="1"/>
  <c r="CU33" i="1"/>
  <c r="CT33" i="1"/>
  <c r="CS33" i="1"/>
  <c r="CR33" i="1"/>
  <c r="CQ33" i="1"/>
  <c r="CP33" i="1"/>
  <c r="CO33"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N33" i="1"/>
  <c r="M33" i="1"/>
  <c r="L33" i="1"/>
  <c r="DI32" i="1"/>
  <c r="DH32" i="1"/>
  <c r="DG32" i="1"/>
  <c r="DF32" i="1"/>
  <c r="DE32" i="1"/>
  <c r="DD32" i="1"/>
  <c r="DC32" i="1"/>
  <c r="DB32" i="1"/>
  <c r="DA32" i="1"/>
  <c r="CZ32" i="1"/>
  <c r="CY32" i="1"/>
  <c r="CX32" i="1"/>
  <c r="CW32" i="1"/>
  <c r="CV32" i="1"/>
  <c r="CU32" i="1"/>
  <c r="CT32" i="1"/>
  <c r="CS32" i="1"/>
  <c r="CR32" i="1"/>
  <c r="CQ32" i="1"/>
  <c r="CP32" i="1"/>
  <c r="CO32"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P32" i="1" s="1"/>
  <c r="R32" i="1"/>
  <c r="N32" i="1"/>
  <c r="M32" i="1"/>
  <c r="L32" i="1"/>
  <c r="DI31" i="1"/>
  <c r="DH31" i="1"/>
  <c r="DG31" i="1"/>
  <c r="DF31" i="1"/>
  <c r="DE31" i="1"/>
  <c r="DD31" i="1"/>
  <c r="DC31" i="1"/>
  <c r="DB31" i="1"/>
  <c r="DA31" i="1"/>
  <c r="CZ31" i="1"/>
  <c r="CY31" i="1"/>
  <c r="CX31" i="1"/>
  <c r="CW31" i="1"/>
  <c r="CV31" i="1"/>
  <c r="CU31" i="1"/>
  <c r="CT31" i="1"/>
  <c r="CS31" i="1"/>
  <c r="CR31" i="1"/>
  <c r="CQ31" i="1"/>
  <c r="CP31" i="1"/>
  <c r="CO31" i="1"/>
  <c r="CN31"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Q31" i="1" s="1"/>
  <c r="K31" i="1" s="1"/>
  <c r="V31" i="1"/>
  <c r="U31" i="1"/>
  <c r="T31" i="1"/>
  <c r="S31" i="1"/>
  <c r="R31" i="1"/>
  <c r="N31" i="1"/>
  <c r="M31" i="1"/>
  <c r="L31" i="1"/>
  <c r="DI29" i="1"/>
  <c r="DH29" i="1"/>
  <c r="DG29" i="1"/>
  <c r="DF29" i="1"/>
  <c r="DE29" i="1"/>
  <c r="DD29" i="1"/>
  <c r="DC29" i="1"/>
  <c r="DB29" i="1"/>
  <c r="DA29" i="1"/>
  <c r="CZ29" i="1"/>
  <c r="CY29" i="1"/>
  <c r="CX29" i="1"/>
  <c r="CW29" i="1"/>
  <c r="CV29" i="1"/>
  <c r="CU29" i="1"/>
  <c r="CT29" i="1"/>
  <c r="CS29" i="1"/>
  <c r="CR29" i="1"/>
  <c r="CQ29" i="1"/>
  <c r="CP29" i="1"/>
  <c r="CO29"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O29" i="1" s="1"/>
  <c r="N29" i="1"/>
  <c r="M29" i="1"/>
  <c r="L29" i="1"/>
  <c r="DI28" i="1"/>
  <c r="DH28" i="1"/>
  <c r="DG28" i="1"/>
  <c r="DF28" i="1"/>
  <c r="DE28" i="1"/>
  <c r="DD28" i="1"/>
  <c r="DC28" i="1"/>
  <c r="DB28" i="1"/>
  <c r="DA28" i="1"/>
  <c r="CZ28" i="1"/>
  <c r="CY28" i="1"/>
  <c r="CX28" i="1"/>
  <c r="CW28" i="1"/>
  <c r="CV28" i="1"/>
  <c r="CU28" i="1"/>
  <c r="CT28" i="1"/>
  <c r="CS28" i="1"/>
  <c r="CR28" i="1"/>
  <c r="CQ28" i="1"/>
  <c r="CP28" i="1"/>
  <c r="CO28"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N28" i="1"/>
  <c r="M28" i="1"/>
  <c r="L28" i="1"/>
  <c r="N26" i="1"/>
  <c r="M26" i="1"/>
  <c r="L26" i="1"/>
  <c r="I26" i="1"/>
  <c r="H26" i="1"/>
  <c r="G26" i="1"/>
  <c r="N24" i="1"/>
  <c r="M24" i="1"/>
  <c r="L24" i="1"/>
  <c r="I24" i="1"/>
  <c r="H24" i="1"/>
  <c r="DI23" i="1"/>
  <c r="DH23" i="1"/>
  <c r="DG23" i="1"/>
  <c r="DF23" i="1"/>
  <c r="DE23" i="1"/>
  <c r="DD23" i="1"/>
  <c r="DC23" i="1"/>
  <c r="DB23" i="1"/>
  <c r="DA23" i="1"/>
  <c r="CZ23" i="1"/>
  <c r="CY23" i="1"/>
  <c r="CX23" i="1"/>
  <c r="CW23" i="1"/>
  <c r="CV23" i="1"/>
  <c r="CU23" i="1"/>
  <c r="CT23" i="1"/>
  <c r="CS23" i="1"/>
  <c r="CR23" i="1"/>
  <c r="CQ23" i="1"/>
  <c r="CP23" i="1"/>
  <c r="CO23"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P23" i="1" s="1"/>
  <c r="R23" i="1"/>
  <c r="N23" i="1"/>
  <c r="M23" i="1"/>
  <c r="L23" i="1"/>
  <c r="Q21" i="1"/>
  <c r="P21" i="1"/>
  <c r="O21" i="1"/>
  <c r="N21" i="1"/>
  <c r="M21" i="1"/>
  <c r="L21" i="1"/>
  <c r="J21" i="1" s="1"/>
  <c r="K21" i="1"/>
  <c r="I21" i="1"/>
  <c r="H21" i="1"/>
  <c r="G21" i="1" s="1"/>
  <c r="DI20" i="1"/>
  <c r="DH20" i="1"/>
  <c r="DG20" i="1"/>
  <c r="DF20" i="1"/>
  <c r="DE20" i="1"/>
  <c r="DD20" i="1"/>
  <c r="DC20" i="1"/>
  <c r="DB20" i="1"/>
  <c r="DA20" i="1"/>
  <c r="CZ20" i="1"/>
  <c r="CY20" i="1"/>
  <c r="CX20" i="1"/>
  <c r="CW20" i="1"/>
  <c r="CV20" i="1"/>
  <c r="CU20" i="1"/>
  <c r="CT20" i="1"/>
  <c r="CS20" i="1"/>
  <c r="CR20" i="1"/>
  <c r="CQ20" i="1"/>
  <c r="CP20" i="1"/>
  <c r="CO20"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N20" i="1"/>
  <c r="M20" i="1"/>
  <c r="L20" i="1"/>
  <c r="DI19" i="1"/>
  <c r="DH19" i="1"/>
  <c r="DG19" i="1"/>
  <c r="DF19" i="1"/>
  <c r="DE19" i="1"/>
  <c r="DD19" i="1"/>
  <c r="DC19" i="1"/>
  <c r="DB19" i="1"/>
  <c r="DA19" i="1"/>
  <c r="CZ19" i="1"/>
  <c r="CY19" i="1"/>
  <c r="CX19" i="1"/>
  <c r="CW19" i="1"/>
  <c r="CV19" i="1"/>
  <c r="CU19" i="1"/>
  <c r="CT19" i="1"/>
  <c r="CS19" i="1"/>
  <c r="CR19" i="1"/>
  <c r="CQ19" i="1"/>
  <c r="CP19" i="1"/>
  <c r="CO19"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N19" i="1"/>
  <c r="M19" i="1"/>
  <c r="L19"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Q18" i="1" s="1"/>
  <c r="V18" i="1"/>
  <c r="U18" i="1"/>
  <c r="T18" i="1"/>
  <c r="S18" i="1"/>
  <c r="R18" i="1"/>
  <c r="N18" i="1"/>
  <c r="M18" i="1"/>
  <c r="L18" i="1"/>
  <c r="Q16" i="1"/>
  <c r="P16" i="1"/>
  <c r="O16" i="1"/>
  <c r="N16" i="1"/>
  <c r="M16" i="1"/>
  <c r="L16" i="1"/>
  <c r="I16" i="1"/>
  <c r="H16" i="1"/>
  <c r="G16" i="1" s="1"/>
  <c r="DI15" i="1"/>
  <c r="DH15" i="1"/>
  <c r="DG15" i="1"/>
  <c r="DF15" i="1"/>
  <c r="DE15" i="1"/>
  <c r="DD15" i="1"/>
  <c r="DC15" i="1"/>
  <c r="DB15" i="1"/>
  <c r="DA15" i="1"/>
  <c r="CZ15" i="1"/>
  <c r="CY15" i="1"/>
  <c r="CX15" i="1"/>
  <c r="CW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N15" i="1"/>
  <c r="M15" i="1"/>
  <c r="L15"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C14" i="1"/>
  <c r="AB14" i="1"/>
  <c r="AA14" i="1"/>
  <c r="Z14" i="1"/>
  <c r="Y14" i="1"/>
  <c r="X14" i="1"/>
  <c r="W14" i="1"/>
  <c r="V14" i="1"/>
  <c r="U14" i="1"/>
  <c r="T14" i="1"/>
  <c r="S14" i="1"/>
  <c r="R14" i="1"/>
  <c r="N14" i="1"/>
  <c r="M14" i="1"/>
  <c r="L14"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N13" i="1"/>
  <c r="M13" i="1"/>
  <c r="L13" i="1"/>
  <c r="S11" i="1"/>
  <c r="R11" i="1"/>
  <c r="Q11" i="1"/>
  <c r="P11" i="1"/>
  <c r="O11" i="1"/>
  <c r="N11" i="1"/>
  <c r="M11" i="1"/>
  <c r="L11" i="1"/>
  <c r="I11" i="1"/>
  <c r="H11" i="1"/>
  <c r="G11" i="1"/>
  <c r="DI10" i="1"/>
  <c r="DH10" i="1"/>
  <c r="DG10" i="1"/>
  <c r="DF10" i="1"/>
  <c r="DE10" i="1"/>
  <c r="DD10" i="1"/>
  <c r="DC10" i="1"/>
  <c r="DB10" i="1"/>
  <c r="DA10" i="1"/>
  <c r="CZ10" i="1"/>
  <c r="CY10" i="1"/>
  <c r="CX10" i="1"/>
  <c r="CW10" i="1"/>
  <c r="CV10" i="1"/>
  <c r="CU10" i="1"/>
  <c r="CT10" i="1"/>
  <c r="CS10" i="1"/>
  <c r="CR10" i="1"/>
  <c r="CQ10" i="1"/>
  <c r="CP10" i="1"/>
  <c r="CO10" i="1"/>
  <c r="CN10" i="1"/>
  <c r="CM10" i="1"/>
  <c r="CL10" i="1"/>
  <c r="CK10" i="1"/>
  <c r="CJ10" i="1"/>
  <c r="CI10" i="1"/>
  <c r="CH10" i="1"/>
  <c r="CG10" i="1"/>
  <c r="CF10" i="1"/>
  <c r="CE10" i="1"/>
  <c r="CD10" i="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N10" i="1"/>
  <c r="M10" i="1"/>
  <c r="L10" i="1"/>
  <c r="DI9" i="1"/>
  <c r="DH9" i="1"/>
  <c r="DG9" i="1"/>
  <c r="DF9" i="1"/>
  <c r="DE9" i="1"/>
  <c r="DD9" i="1"/>
  <c r="DC9" i="1"/>
  <c r="DB9" i="1"/>
  <c r="DA9" i="1"/>
  <c r="CZ9" i="1"/>
  <c r="CY9" i="1"/>
  <c r="CX9" i="1"/>
  <c r="CW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N9" i="1"/>
  <c r="M9" i="1"/>
  <c r="L9"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N8" i="1"/>
  <c r="M8" i="1"/>
  <c r="L8" i="1"/>
  <c r="K91" i="1" l="1"/>
  <c r="Q10" i="1"/>
  <c r="K10" i="1" s="1"/>
  <c r="P13" i="1"/>
  <c r="P18" i="1"/>
  <c r="P19" i="1"/>
  <c r="O33" i="1"/>
  <c r="J33" i="1" s="1"/>
  <c r="Q33" i="1"/>
  <c r="P44" i="1"/>
  <c r="Q47" i="1"/>
  <c r="K47" i="1" s="1"/>
  <c r="P53" i="1"/>
  <c r="P55" i="1"/>
  <c r="O55" i="1"/>
  <c r="J55" i="1" s="1"/>
  <c r="P62" i="1"/>
  <c r="Q62" i="1"/>
  <c r="K62" i="1" s="1"/>
  <c r="G62" i="1" s="1"/>
  <c r="P68" i="1"/>
  <c r="Q76" i="1"/>
  <c r="P76" i="1"/>
  <c r="P82" i="1"/>
  <c r="Q86" i="1"/>
  <c r="K94" i="1"/>
  <c r="P136" i="1"/>
  <c r="Q72" i="1"/>
  <c r="K72" i="1" s="1"/>
  <c r="O82" i="1"/>
  <c r="J82" i="1" s="1"/>
  <c r="Q82" i="1"/>
  <c r="K82" i="1" s="1"/>
  <c r="K97" i="1"/>
  <c r="G97" i="1" s="1"/>
  <c r="Q111" i="1"/>
  <c r="K111" i="1" s="1"/>
  <c r="K86" i="1"/>
  <c r="K133" i="1"/>
  <c r="O9" i="1"/>
  <c r="J9" i="1" s="1"/>
  <c r="Q19" i="1"/>
  <c r="Q52" i="1"/>
  <c r="K52" i="1" s="1"/>
  <c r="O78" i="1"/>
  <c r="O44" i="1"/>
  <c r="J44" i="1" s="1"/>
  <c r="P47" i="1"/>
  <c r="P97" i="1"/>
  <c r="P135" i="1"/>
  <c r="K63" i="1"/>
  <c r="J16" i="1"/>
  <c r="Q34" i="1"/>
  <c r="P51" i="1"/>
  <c r="J58" i="1"/>
  <c r="P63" i="1"/>
  <c r="P64" i="1"/>
  <c r="O80" i="1"/>
  <c r="J80" i="1" s="1"/>
  <c r="Q83" i="1"/>
  <c r="P83" i="1"/>
  <c r="J89" i="1"/>
  <c r="G95" i="1"/>
  <c r="O107" i="1"/>
  <c r="J107" i="1" s="1"/>
  <c r="Q107" i="1"/>
  <c r="K107" i="1" s="1"/>
  <c r="G107" i="1" s="1"/>
  <c r="P107" i="1"/>
  <c r="O112" i="1"/>
  <c r="K116" i="1"/>
  <c r="O136" i="1"/>
  <c r="P52" i="1"/>
  <c r="Q81" i="1"/>
  <c r="K81" i="1" s="1"/>
  <c r="O84" i="1"/>
  <c r="P102" i="1"/>
  <c r="O19" i="1"/>
  <c r="Q94" i="1"/>
  <c r="O97" i="1"/>
  <c r="J97" i="1" s="1"/>
  <c r="Q113" i="1"/>
  <c r="K113" i="1" s="1"/>
  <c r="O135" i="1"/>
  <c r="J135" i="1" s="1"/>
  <c r="J19" i="1"/>
  <c r="O38" i="1"/>
  <c r="J38" i="1" s="1"/>
  <c r="P59" i="1"/>
  <c r="J29" i="1"/>
  <c r="O34" i="1"/>
  <c r="O35" i="1"/>
  <c r="O63" i="1"/>
  <c r="J63" i="1" s="1"/>
  <c r="G63" i="1" s="1"/>
  <c r="Q66" i="1"/>
  <c r="K66" i="1" s="1"/>
  <c r="G66" i="1" s="1"/>
  <c r="K83" i="1"/>
  <c r="G83" i="1" s="1"/>
  <c r="Q92" i="1"/>
  <c r="K92" i="1" s="1"/>
  <c r="Q93" i="1"/>
  <c r="P93" i="1"/>
  <c r="O93" i="1"/>
  <c r="J93" i="1" s="1"/>
  <c r="O105" i="1"/>
  <c r="J105" i="1" s="1"/>
  <c r="P112" i="1"/>
  <c r="J131" i="1"/>
  <c r="O50" i="1"/>
  <c r="J50" i="1" s="1"/>
  <c r="P81" i="1"/>
  <c r="P84" i="1"/>
  <c r="Q119" i="1"/>
  <c r="K119" i="1" s="1"/>
  <c r="O13" i="1"/>
  <c r="K53" i="1"/>
  <c r="O67" i="1"/>
  <c r="J67" i="1" s="1"/>
  <c r="O79" i="1"/>
  <c r="J79" i="1" s="1"/>
  <c r="P86" i="1"/>
  <c r="O91" i="1"/>
  <c r="J91" i="1" s="1"/>
  <c r="O94" i="1"/>
  <c r="Q97" i="1"/>
  <c r="Q102" i="1"/>
  <c r="K102" i="1" s="1"/>
  <c r="O53" i="1"/>
  <c r="J53" i="1" s="1"/>
  <c r="O15" i="1"/>
  <c r="J15" i="1" s="1"/>
  <c r="O20" i="1"/>
  <c r="J20" i="1" s="1"/>
  <c r="Q23" i="1"/>
  <c r="K23" i="1" s="1"/>
  <c r="G24" i="1"/>
  <c r="Q32" i="1"/>
  <c r="K32" i="1" s="1"/>
  <c r="P36" i="1"/>
  <c r="Q39" i="1"/>
  <c r="K39" i="1" s="1"/>
  <c r="Q45" i="1"/>
  <c r="K45" i="1" s="1"/>
  <c r="P56" i="1"/>
  <c r="Q57" i="1"/>
  <c r="K57" i="1" s="1"/>
  <c r="P61" i="1"/>
  <c r="O66" i="1"/>
  <c r="J66" i="1" s="1"/>
  <c r="O88" i="1"/>
  <c r="J88" i="1" s="1"/>
  <c r="Q100" i="1"/>
  <c r="G31" i="1"/>
  <c r="G72" i="1"/>
  <c r="K58" i="1"/>
  <c r="G58" i="1" s="1"/>
  <c r="J69" i="1"/>
  <c r="G69" i="1" s="1"/>
  <c r="O137" i="1"/>
  <c r="J137" i="1" s="1"/>
  <c r="G53" i="1"/>
  <c r="P137" i="1"/>
  <c r="J35" i="1"/>
  <c r="K76" i="1"/>
  <c r="G76" i="1" s="1"/>
  <c r="O10" i="1"/>
  <c r="J10" i="1" s="1"/>
  <c r="G10" i="1" s="1"/>
  <c r="Q51" i="1"/>
  <c r="K51" i="1" s="1"/>
  <c r="Q55" i="1"/>
  <c r="O85" i="1"/>
  <c r="J85" i="1" s="1"/>
  <c r="K93" i="1"/>
  <c r="O104" i="1"/>
  <c r="O111" i="1"/>
  <c r="J111" i="1" s="1"/>
  <c r="P10" i="1"/>
  <c r="O18" i="1"/>
  <c r="J18" i="1" s="1"/>
  <c r="P33" i="1"/>
  <c r="P40" i="1"/>
  <c r="P50" i="1"/>
  <c r="O59" i="1"/>
  <c r="J59" i="1" s="1"/>
  <c r="O64" i="1"/>
  <c r="J64" i="1" s="1"/>
  <c r="P80" i="1"/>
  <c r="G82" i="1"/>
  <c r="P35" i="1"/>
  <c r="Q68" i="1"/>
  <c r="K68" i="1" s="1"/>
  <c r="Q13" i="1"/>
  <c r="K13" i="1" s="1"/>
  <c r="O39" i="1"/>
  <c r="J39" i="1" s="1"/>
  <c r="G39" i="1" s="1"/>
  <c r="Q50" i="1"/>
  <c r="K50" i="1" s="1"/>
  <c r="G50" i="1" s="1"/>
  <c r="K55" i="1"/>
  <c r="O31" i="1"/>
  <c r="J31" i="1" s="1"/>
  <c r="O57" i="1"/>
  <c r="P31" i="1"/>
  <c r="Q61" i="1"/>
  <c r="K61" i="1" s="1"/>
  <c r="G61" i="1" s="1"/>
  <c r="J34" i="1"/>
  <c r="P15" i="1"/>
  <c r="O40" i="1"/>
  <c r="J40" i="1" s="1"/>
  <c r="G40" i="1" s="1"/>
  <c r="Q64" i="1"/>
  <c r="K64" i="1" s="1"/>
  <c r="O32" i="1"/>
  <c r="J32" i="1" s="1"/>
  <c r="G32" i="1" s="1"/>
  <c r="P57" i="1"/>
  <c r="O106" i="1"/>
  <c r="J106" i="1" s="1"/>
  <c r="G106" i="1" s="1"/>
  <c r="P113" i="1"/>
  <c r="P78" i="1"/>
  <c r="P106" i="1"/>
  <c r="Q59" i="1"/>
  <c r="K59" i="1" s="1"/>
  <c r="G59" i="1" s="1"/>
  <c r="J78" i="1"/>
  <c r="Q80" i="1"/>
  <c r="K80" i="1" s="1"/>
  <c r="G80" i="1" s="1"/>
  <c r="P85" i="1"/>
  <c r="J100" i="1"/>
  <c r="Q137" i="1"/>
  <c r="K137" i="1" s="1"/>
  <c r="Q44" i="1"/>
  <c r="K44" i="1" s="1"/>
  <c r="O70" i="1"/>
  <c r="J70" i="1" s="1"/>
  <c r="G70" i="1" s="1"/>
  <c r="P88" i="1"/>
  <c r="P105" i="1"/>
  <c r="P130" i="1"/>
  <c r="Q135" i="1"/>
  <c r="K135" i="1" s="1"/>
  <c r="Q9" i="1"/>
  <c r="K9" i="1" s="1"/>
  <c r="J11" i="1"/>
  <c r="K19" i="1"/>
  <c r="P20" i="1"/>
  <c r="Q29" i="1"/>
  <c r="K29" i="1" s="1"/>
  <c r="G29" i="1" s="1"/>
  <c r="K34" i="1"/>
  <c r="G34" i="1" s="1"/>
  <c r="Q38" i="1"/>
  <c r="K38" i="1" s="1"/>
  <c r="P58" i="1"/>
  <c r="P66" i="1"/>
  <c r="P67" i="1"/>
  <c r="O69" i="1"/>
  <c r="P70" i="1"/>
  <c r="K78" i="1"/>
  <c r="G78" i="1" s="1"/>
  <c r="P79" i="1"/>
  <c r="K85" i="1"/>
  <c r="O86" i="1"/>
  <c r="Q88" i="1"/>
  <c r="K88" i="1" s="1"/>
  <c r="G88" i="1" s="1"/>
  <c r="J94" i="1"/>
  <c r="K100" i="1"/>
  <c r="O102" i="1"/>
  <c r="J102" i="1" s="1"/>
  <c r="Q105" i="1"/>
  <c r="K105" i="1" s="1"/>
  <c r="G105" i="1" s="1"/>
  <c r="Q112" i="1"/>
  <c r="K112" i="1" s="1"/>
  <c r="G112" i="1" s="1"/>
  <c r="P118" i="1"/>
  <c r="Q130" i="1"/>
  <c r="K130" i="1" s="1"/>
  <c r="G130" i="1" s="1"/>
  <c r="Q136" i="1"/>
  <c r="K136" i="1" s="1"/>
  <c r="O72" i="1"/>
  <c r="J72" i="1" s="1"/>
  <c r="P100" i="1"/>
  <c r="O119" i="1"/>
  <c r="J119" i="1" s="1"/>
  <c r="G119" i="1" s="1"/>
  <c r="P9" i="1"/>
  <c r="Q15" i="1"/>
  <c r="K15" i="1" s="1"/>
  <c r="P29" i="1"/>
  <c r="P38" i="1"/>
  <c r="J57" i="1"/>
  <c r="O118" i="1"/>
  <c r="J118" i="1" s="1"/>
  <c r="G118" i="1" s="1"/>
  <c r="O8" i="1"/>
  <c r="J8" i="1" s="1"/>
  <c r="K11" i="1"/>
  <c r="J13" i="1"/>
  <c r="O14" i="1"/>
  <c r="J14" i="1" s="1"/>
  <c r="Q20" i="1"/>
  <c r="K20" i="1" s="1"/>
  <c r="O23" i="1"/>
  <c r="J23" i="1" s="1"/>
  <c r="O28" i="1"/>
  <c r="J28" i="1" s="1"/>
  <c r="K33" i="1"/>
  <c r="J36" i="1"/>
  <c r="O37" i="1"/>
  <c r="J37" i="1" s="1"/>
  <c r="O47" i="1"/>
  <c r="J47" i="1" s="1"/>
  <c r="Q56" i="1"/>
  <c r="K56" i="1" s="1"/>
  <c r="G56" i="1" s="1"/>
  <c r="Q58" i="1"/>
  <c r="Q67" i="1"/>
  <c r="K67" i="1" s="1"/>
  <c r="P69" i="1"/>
  <c r="J73" i="1"/>
  <c r="J77" i="1"/>
  <c r="Q79" i="1"/>
  <c r="K79" i="1" s="1"/>
  <c r="J84" i="1"/>
  <c r="O87" i="1"/>
  <c r="O92" i="1"/>
  <c r="J92" i="1" s="1"/>
  <c r="J99" i="1"/>
  <c r="O128" i="1"/>
  <c r="J128" i="1" s="1"/>
  <c r="J87" i="1"/>
  <c r="J104" i="1"/>
  <c r="K18" i="1"/>
  <c r="P28" i="1"/>
  <c r="P37" i="1"/>
  <c r="O45" i="1"/>
  <c r="J45" i="1" s="1"/>
  <c r="G45" i="1" s="1"/>
  <c r="J86" i="1"/>
  <c r="P87" i="1"/>
  <c r="G94" i="1"/>
  <c r="P104" i="1"/>
  <c r="O115" i="1"/>
  <c r="J115" i="1" s="1"/>
  <c r="G115" i="1" s="1"/>
  <c r="P128" i="1"/>
  <c r="P8" i="1"/>
  <c r="P14" i="1"/>
  <c r="K16" i="1"/>
  <c r="Q8" i="1"/>
  <c r="K8" i="1" s="1"/>
  <c r="Q14" i="1"/>
  <c r="K14" i="1" s="1"/>
  <c r="Q28" i="1"/>
  <c r="K28" i="1" s="1"/>
  <c r="Q35" i="1"/>
  <c r="K35" i="1" s="1"/>
  <c r="G35" i="1" s="1"/>
  <c r="K36" i="1"/>
  <c r="Q37" i="1"/>
  <c r="K37" i="1" s="1"/>
  <c r="P45" i="1"/>
  <c r="O51" i="1"/>
  <c r="J51" i="1" s="1"/>
  <c r="O52" i="1"/>
  <c r="J52" i="1" s="1"/>
  <c r="G52" i="1" s="1"/>
  <c r="O61" i="1"/>
  <c r="J61" i="1" s="1"/>
  <c r="O62" i="1"/>
  <c r="J62" i="1" s="1"/>
  <c r="O68" i="1"/>
  <c r="J68" i="1" s="1"/>
  <c r="Q77" i="1"/>
  <c r="K77" i="1" s="1"/>
  <c r="O81" i="1"/>
  <c r="J81" i="1" s="1"/>
  <c r="G81" i="1" s="1"/>
  <c r="Q84" i="1"/>
  <c r="K84" i="1" s="1"/>
  <c r="Q87" i="1"/>
  <c r="K87" i="1" s="1"/>
  <c r="K89" i="1"/>
  <c r="P91" i="1"/>
  <c r="Q99" i="1"/>
  <c r="K99" i="1" s="1"/>
  <c r="G99" i="1" s="1"/>
  <c r="Q104" i="1"/>
  <c r="K104" i="1" s="1"/>
  <c r="P111" i="1"/>
  <c r="J112" i="1"/>
  <c r="O113" i="1"/>
  <c r="J113" i="1" s="1"/>
  <c r="G113" i="1" s="1"/>
  <c r="P115" i="1"/>
  <c r="Q128" i="1"/>
  <c r="K128" i="1" s="1"/>
  <c r="K131" i="1"/>
  <c r="O133" i="1"/>
  <c r="J133" i="1" s="1"/>
  <c r="G133" i="1" s="1"/>
  <c r="J136" i="1"/>
  <c r="G64" i="1" l="1"/>
  <c r="G77" i="1"/>
  <c r="G91" i="1"/>
  <c r="G36" i="1"/>
  <c r="G33" i="1"/>
  <c r="G44" i="1"/>
  <c r="G93" i="1"/>
  <c r="G15" i="1"/>
  <c r="G102" i="1"/>
  <c r="G67" i="1"/>
  <c r="G136" i="1"/>
  <c r="G13" i="1"/>
  <c r="G55" i="1"/>
  <c r="G47" i="1"/>
  <c r="G19" i="1"/>
  <c r="G28" i="1"/>
  <c r="G92" i="1"/>
  <c r="G23" i="1"/>
  <c r="G9" i="1"/>
  <c r="G18" i="1"/>
  <c r="G84" i="1"/>
  <c r="G79" i="1"/>
  <c r="G86" i="1"/>
  <c r="G20" i="1"/>
  <c r="G38" i="1"/>
  <c r="G135" i="1"/>
  <c r="G128" i="1"/>
  <c r="G111" i="1"/>
  <c r="G100" i="1"/>
  <c r="G87" i="1"/>
  <c r="G37" i="1"/>
  <c r="G51" i="1"/>
  <c r="G68" i="1"/>
  <c r="G14" i="1"/>
  <c r="G57" i="1"/>
  <c r="G104" i="1"/>
  <c r="G8" i="1"/>
  <c r="G85" i="1"/>
  <c r="G137" i="1"/>
</calcChain>
</file>

<file path=xl/comments1.xml><?xml version="1.0" encoding="utf-8"?>
<comments xmlns="http://schemas.openxmlformats.org/spreadsheetml/2006/main">
  <authors>
    <author>Juan José Ramírez Aristizabal</author>
  </authors>
  <commentList>
    <comment ref="AJ56" authorId="0">
      <text>
        <r>
          <rPr>
            <b/>
            <sz val="9"/>
            <color indexed="81"/>
            <rFont val="Tahoma"/>
            <family val="2"/>
          </rPr>
          <t>Juan José Ramírez Aristizabal:</t>
        </r>
        <r>
          <rPr>
            <sz val="9"/>
            <color indexed="81"/>
            <rFont val="Tahoma"/>
            <family val="2"/>
          </rPr>
          <t xml:space="preserve">
NO HAY REPORTE DESDE EL MES DE MAYO</t>
        </r>
      </text>
    </comment>
  </commentList>
</comments>
</file>

<file path=xl/comments2.xml><?xml version="1.0" encoding="utf-8"?>
<comments xmlns="http://schemas.openxmlformats.org/spreadsheetml/2006/main">
  <authors>
    <author>Luz Myriam Moncada</author>
  </authors>
  <commentList>
    <comment ref="B75" authorId="0">
      <text>
        <r>
          <rPr>
            <b/>
            <sz val="9"/>
            <color rgb="FF000000"/>
            <rFont val="Tahoma"/>
            <family val="2"/>
          </rPr>
          <t>Número de muestras proyectadas por histórico de ingreso 2014+10%.</t>
        </r>
      </text>
    </comment>
    <comment ref="B76" authorId="0">
      <text>
        <r>
          <rPr>
            <b/>
            <sz val="9"/>
            <color rgb="FF000000"/>
            <rFont val="Tahoma"/>
            <family val="2"/>
          </rPr>
          <t>Número de análisis proyectado según relación promedio de análisis por muestra en 2014 + 10%</t>
        </r>
      </text>
    </comment>
    <comment ref="B90" authorId="0">
      <text>
        <r>
          <rPr>
            <b/>
            <sz val="9"/>
            <color rgb="FF000000"/>
            <rFont val="Tahoma"/>
            <family val="2"/>
          </rPr>
          <t>Número de muestras proyectadas por histórico de ingreso 2014+10%.</t>
        </r>
      </text>
    </comment>
    <comment ref="B91" authorId="0">
      <text>
        <r>
          <rPr>
            <b/>
            <sz val="9"/>
            <color rgb="FF000000"/>
            <rFont val="Tahoma"/>
            <family val="2"/>
          </rPr>
          <t>Número de análisis proyectado según relación promedio de análisis por muestra en 2014 + 10%</t>
        </r>
      </text>
    </comment>
    <comment ref="B106" authorId="0">
      <text>
        <r>
          <rPr>
            <b/>
            <sz val="9"/>
            <color rgb="FF000000"/>
            <rFont val="Tahoma"/>
            <family val="2"/>
          </rPr>
          <t>Número de muestras proyectadas por histórico de ingreso 2014+10%.</t>
        </r>
      </text>
    </comment>
    <comment ref="B107" authorId="0">
      <text>
        <r>
          <rPr>
            <b/>
            <sz val="9"/>
            <color rgb="FF000000"/>
            <rFont val="Tahoma"/>
            <family val="2"/>
          </rPr>
          <t>Número de análisis proyectado según relación promedio de análisis por muestra en 2014 + 10%</t>
        </r>
      </text>
    </comment>
  </commentList>
</comments>
</file>

<file path=xl/comments3.xml><?xml version="1.0" encoding="utf-8"?>
<comments xmlns="http://schemas.openxmlformats.org/spreadsheetml/2006/main">
  <authors>
    <author>Florangela Villalobos Rivera</author>
  </authors>
  <commentList>
    <comment ref="W21" authorId="0">
      <text>
        <r>
          <rPr>
            <b/>
            <sz val="9"/>
            <color indexed="81"/>
            <rFont val="Tahoma"/>
            <family val="2"/>
          </rPr>
          <t>Florangela Villalobos Rivera:</t>
        </r>
        <r>
          <rPr>
            <sz val="9"/>
            <color indexed="81"/>
            <rFont val="Tahoma"/>
            <family val="2"/>
          </rPr>
          <t xml:space="preserve">
357/415 (Mes de mayo/16)</t>
        </r>
      </text>
    </comment>
    <comment ref="U22" authorId="0">
      <text>
        <r>
          <rPr>
            <b/>
            <sz val="9"/>
            <color indexed="81"/>
            <rFont val="Tahoma"/>
            <family val="2"/>
          </rPr>
          <t>Florangela Villalobos Rivera:</t>
        </r>
        <r>
          <rPr>
            <sz val="9"/>
            <color indexed="81"/>
            <rFont val="Tahoma"/>
            <family val="2"/>
          </rPr>
          <t xml:space="preserve">
Feria Nacional de Servicio al Ciudadano Quibdó-Chocó</t>
        </r>
      </text>
    </comment>
    <comment ref="X22" authorId="0">
      <text>
        <r>
          <rPr>
            <b/>
            <sz val="9"/>
            <color indexed="81"/>
            <rFont val="Tahoma"/>
            <family val="2"/>
          </rPr>
          <t>Florangela Villalobos Rivera:</t>
        </r>
        <r>
          <rPr>
            <sz val="9"/>
            <color indexed="81"/>
            <rFont val="Tahoma"/>
            <family val="2"/>
          </rPr>
          <t xml:space="preserve">
Feria Nacional de Servicio al Ciudadano Villa del Rosario -Cúcuta</t>
        </r>
      </text>
    </comment>
    <comment ref="Y22" authorId="0">
      <text>
        <r>
          <rPr>
            <b/>
            <sz val="9"/>
            <color indexed="81"/>
            <rFont val="Tahoma"/>
            <family val="2"/>
          </rPr>
          <t>Florangela Villalobos Rivera:</t>
        </r>
        <r>
          <rPr>
            <sz val="9"/>
            <color indexed="81"/>
            <rFont val="Tahoma"/>
            <family val="2"/>
          </rPr>
          <t xml:space="preserve">
Feria Nal. Servicio al Ciudadano Florencia-Caquetá</t>
        </r>
      </text>
    </comment>
    <comment ref="W23" authorId="0">
      <text>
        <r>
          <rPr>
            <b/>
            <sz val="9"/>
            <color indexed="81"/>
            <rFont val="Tahoma"/>
            <family val="2"/>
          </rPr>
          <t>Florangela Villalobos Rivera:</t>
        </r>
        <r>
          <rPr>
            <sz val="9"/>
            <color indexed="81"/>
            <rFont val="Tahoma"/>
            <family val="2"/>
          </rPr>
          <t xml:space="preserve">
D.T. Insumos Agrícolas</t>
        </r>
      </text>
    </comment>
    <comment ref="X23" authorId="0">
      <text>
        <r>
          <rPr>
            <b/>
            <sz val="9"/>
            <color indexed="81"/>
            <rFont val="Tahoma"/>
            <family val="2"/>
          </rPr>
          <t>Florangela Villalobos Rivera:</t>
        </r>
        <r>
          <rPr>
            <sz val="9"/>
            <color indexed="81"/>
            <rFont val="Tahoma"/>
            <family val="2"/>
          </rPr>
          <t xml:space="preserve">
Socializaciones a tres grupos de la Oficina Jurídica</t>
        </r>
      </text>
    </comment>
    <comment ref="Y23" authorId="0">
      <text>
        <r>
          <rPr>
            <b/>
            <sz val="9"/>
            <color indexed="81"/>
            <rFont val="Tahoma"/>
            <family val="2"/>
          </rPr>
          <t>Florangela Villalobos Rivera:</t>
        </r>
        <r>
          <rPr>
            <sz val="9"/>
            <color indexed="81"/>
            <rFont val="Tahoma"/>
            <family val="2"/>
          </rPr>
          <t xml:space="preserve">
Grupo GestiónTalento Humano; Oficina Jurídic;DT Insumos Agrícolas; Procesos Disciplinarios y Veterinarios)</t>
        </r>
      </text>
    </comment>
  </commentList>
</comments>
</file>

<file path=xl/comments4.xml><?xml version="1.0" encoding="utf-8"?>
<comments xmlns="http://schemas.openxmlformats.org/spreadsheetml/2006/main">
  <authors>
    <author>Oficina Asesora de Planeación</author>
  </authors>
  <commentList>
    <comment ref="G15" authorId="0">
      <text>
        <r>
          <rPr>
            <b/>
            <sz val="9"/>
            <color indexed="81"/>
            <rFont val="Tahoma"/>
            <family val="2"/>
          </rPr>
          <t>Oficina Asesora de Planeación:</t>
        </r>
        <r>
          <rPr>
            <sz val="9"/>
            <color indexed="81"/>
            <rFont val="Tahoma"/>
            <family val="2"/>
          </rPr>
          <t xml:space="preserve">
Sismeg</t>
        </r>
      </text>
    </comment>
  </commentList>
</comments>
</file>

<file path=xl/sharedStrings.xml><?xml version="1.0" encoding="utf-8"?>
<sst xmlns="http://schemas.openxmlformats.org/spreadsheetml/2006/main" count="6404" uniqueCount="1549">
  <si>
    <t>INSTITUTO COLOMBIANO AGROPECUARIO - ICA</t>
  </si>
  <si>
    <t>PLAN DE ACCION NACIONAL  -  2016</t>
  </si>
  <si>
    <t>No.</t>
  </si>
  <si>
    <t>ACCIÓN ESTRÉGICA</t>
  </si>
  <si>
    <t>ACTIVIDADES</t>
  </si>
  <si>
    <t>INDICADOR</t>
  </si>
  <si>
    <t>SOPORTE</t>
  </si>
  <si>
    <t>UNIDAD DE MEDIDA</t>
  </si>
  <si>
    <t>% AVANCE</t>
  </si>
  <si>
    <t>TOTAL NACIONAL</t>
  </si>
  <si>
    <t>OFICINAS NACIONALES</t>
  </si>
  <si>
    <t>TOTAL SECCIONALES</t>
  </si>
  <si>
    <t>AMAZONAS</t>
  </si>
  <si>
    <t>ANTIOQUIA</t>
  </si>
  <si>
    <t>ATLÁNTICO</t>
  </si>
  <si>
    <t>ARAUCA</t>
  </si>
  <si>
    <t>BOLIVAR</t>
  </si>
  <si>
    <t>BOYACA</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</si>
  <si>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</si>
  <si>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</si>
  <si>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</si>
  <si>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</si>
  <si>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</si>
  <si>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</si>
  <si>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</si>
  <si>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</si>
  <si>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</si>
  <si>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</si>
  <si>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</si>
  <si>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</si>
  <si>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</si>
  <si>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</si>
  <si>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</si>
  <si>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</si>
  <si>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</si>
  <si>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</si>
  <si>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</si>
  <si>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</si>
  <si>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</si>
  <si>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</si>
  <si>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</si>
  <si>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</si>
  <si>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</si>
  <si>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</si>
  <si>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NUMERADOR</t>
  </si>
  <si>
    <t>DENOMINADOR</t>
  </si>
  <si>
    <t>Meta</t>
  </si>
  <si>
    <t>Avance</t>
  </si>
  <si>
    <t>Línea base</t>
  </si>
  <si>
    <t>Línea Base</t>
  </si>
  <si>
    <t>Linea Base</t>
  </si>
  <si>
    <t>5-0-11</t>
  </si>
  <si>
    <t>CONTROL TÉCNICO A LAS SEMILLAS, BIOSEGURIDAD Y DERECHOS DE OBTENTOR</t>
  </si>
  <si>
    <t>5-0-11-1</t>
  </si>
  <si>
    <t xml:space="preserve">CONTROL TÉCNICO EN LA PRODUCCIÓN Y COMERCIALIZACIÓN DE SEMILLAS </t>
  </si>
  <si>
    <t xml:space="preserve">Verificación de hectáreas sembradas con semilla certificada </t>
  </si>
  <si>
    <t>No. de hectáreas sembradas con semillas certificadas</t>
  </si>
  <si>
    <t>reporte de ventas de semillas</t>
  </si>
  <si>
    <t>Número</t>
  </si>
  <si>
    <t>5-0-11-2</t>
  </si>
  <si>
    <t>Semilla Certificada</t>
  </si>
  <si>
    <t>toneladas de  semillas certificadas</t>
  </si>
  <si>
    <t xml:space="preserve">Actas de visita a productores y/o distribuidores de semillas registrados </t>
  </si>
  <si>
    <t>5-0-11-3</t>
  </si>
  <si>
    <t>Inspección, vigilancia y control a  Viveros</t>
  </si>
  <si>
    <t>Visitas realizadas a viveros</t>
  </si>
  <si>
    <t xml:space="preserve">Actas e informes de Visita </t>
  </si>
  <si>
    <t>5-0-11-4</t>
  </si>
  <si>
    <t>Registro de  Viveros</t>
  </si>
  <si>
    <t xml:space="preserve">No. de Registro de viveros otorgados </t>
  </si>
  <si>
    <t xml:space="preserve">Resoluciones de registro </t>
  </si>
  <si>
    <t>Porcentaje</t>
  </si>
  <si>
    <t xml:space="preserve">No. de registros  de viveros solicitados </t>
  </si>
  <si>
    <t>5-0-11-5</t>
  </si>
  <si>
    <t xml:space="preserve">Número de brigadas de control y vigilancia de la comercialización de semillas y viveros. </t>
  </si>
  <si>
    <t>No de incumplimientos encontrados sobre No. de Brigadas de control realizadas</t>
  </si>
  <si>
    <t>Actas de visita</t>
  </si>
  <si>
    <t>5-0-11-6</t>
  </si>
  <si>
    <t>Evaluaciones pos - Registro de materiales vegetales realizadas</t>
  </si>
  <si>
    <t>Cantidad de Evaluaciones pos registro de materiales vegetales realizados</t>
  </si>
  <si>
    <t>Informes de pruebas</t>
  </si>
  <si>
    <t>5-0-11-7</t>
  </si>
  <si>
    <t>Muestreos en control en comercialización de semillas</t>
  </si>
  <si>
    <t>Cantidad de Muestreos de semillas realizados</t>
  </si>
  <si>
    <t>Actas de Toma de Muestras</t>
  </si>
  <si>
    <t>5-0-11-8</t>
  </si>
  <si>
    <t>Supervisión a las Pruebas de Evaluación Agronómica de cultivares</t>
  </si>
  <si>
    <t>Cantidad de Pruebas evaluación agronómica atendidas</t>
  </si>
  <si>
    <t xml:space="preserve">Actas e informes de Supervisión a las Pruebas de Evaluación Agronómica de semillas </t>
  </si>
  <si>
    <t>Cantidad Pruebas evaluación agronómica solicitadas</t>
  </si>
  <si>
    <t>5-0-11-9</t>
  </si>
  <si>
    <t>Eventos de transferencia sobre producción, comercialización, uso de semillas y material vegetal de propagación</t>
  </si>
  <si>
    <t>Cantidad de personas participantes sobre No Eventos de transferencia realizados</t>
  </si>
  <si>
    <t xml:space="preserve">Listado de asistentes a  Eventos </t>
  </si>
  <si>
    <t>8-0-8-1</t>
  </si>
  <si>
    <t>CONTROL TÉCNICO EN LA PRODUCCIÓN Y COMERCIALIZACIÓN DE SEMILLAS</t>
  </si>
  <si>
    <t xml:space="preserve">Visita a productores y/o distribuidores de semillas </t>
  </si>
  <si>
    <t>Número de Visitas a productores y/o distribuidores de semillas registrados Realizadas</t>
  </si>
  <si>
    <t>8-0-8-2</t>
  </si>
  <si>
    <t>Retenes de Movilización de material de propagación vegetal</t>
  </si>
  <si>
    <t>Cantidad de Retenes realizados / Cantidad de Retenes programados</t>
  </si>
  <si>
    <t>Actas de Reporte de control de movilización de material de propagación vegetal</t>
  </si>
  <si>
    <t>5-0-12-1</t>
  </si>
  <si>
    <t>BIOSEGURIDAD PARA OVM DE ORIGEN VEGETAL</t>
  </si>
  <si>
    <t>Pruebas de Bioseguridad para OVM</t>
  </si>
  <si>
    <t>No. pruebas realizadas para OVM</t>
  </si>
  <si>
    <t xml:space="preserve">Informes de verificación </t>
  </si>
  <si>
    <t>No. preubas solicitadas para OVM</t>
  </si>
  <si>
    <t>5-0-12-2</t>
  </si>
  <si>
    <t>Seguimiento y control a cultivos OVM</t>
  </si>
  <si>
    <t>N° Monitoreos de seguimiento a cultivos OVM realizados</t>
  </si>
  <si>
    <t>Verificación del cumplimiento de las medidas de bioseguridad establecidas en las Resoluciones ICA 682 del 2009 y 2894 del 2010</t>
  </si>
  <si>
    <t>5-0-12-3</t>
  </si>
  <si>
    <t>Atención de solicitudes</t>
  </si>
  <si>
    <t>No. solicitudes atendidas para OVM de origen vegetal</t>
  </si>
  <si>
    <t>Documentos de conceptos emitidos</t>
  </si>
  <si>
    <t>No.Solicitudes presentadas para OVM de origen vegetal</t>
  </si>
  <si>
    <t>5-0-13-1</t>
  </si>
  <si>
    <t>DERECHOS DE OBTENTOR</t>
  </si>
  <si>
    <t xml:space="preserve">Establecimiento de Pruebas de Distinguibilidad, Homogeneidad y Estabilidad </t>
  </si>
  <si>
    <t>No. Pruebas DHE Ejecutadas</t>
  </si>
  <si>
    <t xml:space="preserve">Informes de Evaluaciones </t>
  </si>
  <si>
    <t>No. Pruebas DHE solicitadas</t>
  </si>
  <si>
    <t>5-0-13-2</t>
  </si>
  <si>
    <t>Otorgamiento de Certificados de Obtentor</t>
  </si>
  <si>
    <t>Cantidad de Certificados de Variedad Vegetal Protegida entregados sobre No de certificados solicitados</t>
  </si>
  <si>
    <t>Certificados</t>
  </si>
  <si>
    <t>5-0-13-3</t>
  </si>
  <si>
    <t xml:space="preserve">Incremento de Variedades Vegetales Protegidas </t>
  </si>
  <si>
    <t>No de variedades vegetales nuevas protegidas</t>
  </si>
  <si>
    <t>5-0-14</t>
  </si>
  <si>
    <t xml:space="preserve">DETECCIÓN, CONTROL Y ERRADICACIÓN - PLAN NACIONAL DE MOSCA DE LA FRUTA -PNMF- </t>
  </si>
  <si>
    <t>5-0-14-1</t>
  </si>
  <si>
    <r>
      <t xml:space="preserve">Vigilancia sobre especies nativas y Ceratitis: </t>
    </r>
    <r>
      <rPr>
        <b/>
        <sz val="8"/>
        <rFont val="Calibri"/>
        <family val="2"/>
        <scheme val="minor"/>
      </rPr>
      <t>servicio a redes de monitoreo</t>
    </r>
  </si>
  <si>
    <t>Número de servicios a redes de monitoreo</t>
  </si>
  <si>
    <t>Envío de formatos MF_Cap con lecturas actualizadas</t>
  </si>
  <si>
    <t>5-0-14-2</t>
  </si>
  <si>
    <r>
      <t xml:space="preserve">Vigilancia sobre especies nativas y Ceratitis: </t>
    </r>
    <r>
      <rPr>
        <b/>
        <sz val="8"/>
        <rFont val="Calibri"/>
        <family val="2"/>
        <scheme val="minor"/>
      </rPr>
      <t xml:space="preserve">Muestreo de frutos </t>
    </r>
  </si>
  <si>
    <t>Número de eventos de muestreo de frutos documentados</t>
  </si>
  <si>
    <t>Formatos MF_Fru diligenciados</t>
  </si>
  <si>
    <t>5-0-14-3</t>
  </si>
  <si>
    <r>
      <t xml:space="preserve">Vigilancia sobre especies exóticas de moscas de la fruta: </t>
    </r>
    <r>
      <rPr>
        <b/>
        <sz val="8"/>
        <rFont val="Calibri"/>
        <family val="2"/>
        <scheme val="minor"/>
      </rPr>
      <t>servicio a redes de monitoreo</t>
    </r>
  </si>
  <si>
    <t>5-0-14-4</t>
  </si>
  <si>
    <r>
      <t xml:space="preserve">Vigilancia sobre especies exóticas de moscas de la fruta: </t>
    </r>
    <r>
      <rPr>
        <b/>
        <sz val="8"/>
        <rFont val="Calibri"/>
        <family val="2"/>
        <scheme val="minor"/>
      </rPr>
      <t xml:space="preserve">Muestreo de frutos </t>
    </r>
  </si>
  <si>
    <t>5-0-14-5</t>
  </si>
  <si>
    <r>
      <t xml:space="preserve">Mantenimiento de áreas de baja prevalencia de Moscas de las Frutas (Valle del Cauca, Altiplano Cundiboyacense y Antioquia): </t>
    </r>
    <r>
      <rPr>
        <b/>
        <sz val="8"/>
        <rFont val="Calibri"/>
        <family val="2"/>
        <scheme val="minor"/>
      </rPr>
      <t>servicio a redes de trampeo</t>
    </r>
  </si>
  <si>
    <t>5-0-14-6</t>
  </si>
  <si>
    <r>
      <t xml:space="preserve">Mantenimiento de áreas baja prevalencia de Moscas de las Frutas(Valle del Cauca, Altiplano Cundiboyacense y Antioquia: </t>
    </r>
    <r>
      <rPr>
        <b/>
        <sz val="8"/>
        <rFont val="Calibri"/>
        <family val="2"/>
        <scheme val="minor"/>
      </rPr>
      <t>muestreo de frutos</t>
    </r>
  </si>
  <si>
    <t>5-0-14-7</t>
  </si>
  <si>
    <r>
      <t xml:space="preserve">Mantenimiento de áreas baja prevalencia de Moscas de las Frutas (Valle del Cauca, Altiplano Cundiboyacense y Antioquia: </t>
    </r>
    <r>
      <rPr>
        <b/>
        <sz val="8"/>
        <rFont val="Calibri"/>
        <family val="2"/>
        <scheme val="minor"/>
      </rPr>
      <t>elaboración de boletines epidemiológicos</t>
    </r>
  </si>
  <si>
    <t>Número de boletines epidemiológicos elaborados</t>
  </si>
  <si>
    <t xml:space="preserve">Boletines epidemiológicos semestrales </t>
  </si>
  <si>
    <t>5-0-14-8</t>
  </si>
  <si>
    <r>
      <rPr>
        <b/>
        <sz val="8"/>
        <rFont val="Calibri"/>
        <family val="2"/>
        <scheme val="minor"/>
      </rPr>
      <t xml:space="preserve">Acciones de supresión de </t>
    </r>
    <r>
      <rPr>
        <b/>
        <i/>
        <sz val="8"/>
        <rFont val="Calibri"/>
        <family val="2"/>
        <scheme val="minor"/>
      </rPr>
      <t>Ceratitis capitata</t>
    </r>
    <r>
      <rPr>
        <b/>
        <sz val="8"/>
        <rFont val="Calibri"/>
        <family val="2"/>
        <scheme val="minor"/>
      </rPr>
      <t>:</t>
    </r>
    <r>
      <rPr>
        <sz val="8"/>
        <rFont val="Calibri"/>
        <family val="2"/>
        <scheme val="minor"/>
      </rPr>
      <t xml:space="preserve"> (Norte de Santander, Cundinamarca y Santander) servicio a redes de trampeo (</t>
    </r>
    <r>
      <rPr>
        <i/>
        <sz val="8"/>
        <rFont val="Calibri"/>
        <family val="2"/>
        <scheme val="minor"/>
      </rPr>
      <t>Ceratitis capitata</t>
    </r>
    <r>
      <rPr>
        <sz val="8"/>
        <rFont val="Calibri"/>
        <family val="2"/>
        <scheme val="minor"/>
      </rPr>
      <t>)</t>
    </r>
  </si>
  <si>
    <t>Envío de formatos MF_Cap diligenciados y actualizados</t>
  </si>
  <si>
    <t>5-0-14-9</t>
  </si>
  <si>
    <r>
      <rPr>
        <b/>
        <sz val="8"/>
        <rFont val="Calibri"/>
        <family val="2"/>
        <scheme val="minor"/>
      </rPr>
      <t xml:space="preserve">Acciones de supresión de </t>
    </r>
    <r>
      <rPr>
        <b/>
        <i/>
        <sz val="8"/>
        <rFont val="Calibri"/>
        <family val="2"/>
        <scheme val="minor"/>
      </rPr>
      <t>Ceratitis capitata</t>
    </r>
    <r>
      <rPr>
        <b/>
        <sz val="8"/>
        <rFont val="Calibri"/>
        <family val="2"/>
        <scheme val="minor"/>
      </rPr>
      <t xml:space="preserve"> (Norte de Santander, Cundinamarca y Santander) </t>
    </r>
    <r>
      <rPr>
        <sz val="8"/>
        <rFont val="Calibri"/>
        <family val="2"/>
        <scheme val="minor"/>
      </rPr>
      <t>:Elaboración de boletines epidemiológicos (</t>
    </r>
    <r>
      <rPr>
        <i/>
        <sz val="8"/>
        <rFont val="Calibri"/>
        <family val="2"/>
        <scheme val="minor"/>
      </rPr>
      <t>Ceratitis capitata</t>
    </r>
    <r>
      <rPr>
        <sz val="8"/>
        <rFont val="Calibri"/>
        <family val="2"/>
        <scheme val="minor"/>
      </rPr>
      <t>)</t>
    </r>
  </si>
  <si>
    <t>Boletines epidemiológicos elaborados</t>
  </si>
  <si>
    <t>No de boletines epidemiológicos elaborados</t>
  </si>
  <si>
    <t>5-0-14-10</t>
  </si>
  <si>
    <r>
      <rPr>
        <b/>
        <sz val="8"/>
        <rFont val="Calibri"/>
        <family val="2"/>
        <scheme val="minor"/>
      </rPr>
      <t xml:space="preserve">Acciones de supresión de </t>
    </r>
    <r>
      <rPr>
        <b/>
        <i/>
        <sz val="8"/>
        <rFont val="Calibri"/>
        <family val="2"/>
        <scheme val="minor"/>
      </rPr>
      <t>Ceratitis capitata</t>
    </r>
    <r>
      <rPr>
        <b/>
        <sz val="8"/>
        <rFont val="Calibri"/>
        <family val="2"/>
        <scheme val="minor"/>
      </rPr>
      <t xml:space="preserve"> (Norte de Santander, Cundinamarca y Santander): </t>
    </r>
    <r>
      <rPr>
        <sz val="8"/>
        <rFont val="Calibri"/>
        <family val="2"/>
        <scheme val="minor"/>
      </rPr>
      <t>Informe sobre las acciones tomadas para lograr reducción de niveles de población verificada  a través del índice MTD</t>
    </r>
  </si>
  <si>
    <t>Número de Informes: acciones de supresión realizadas</t>
  </si>
  <si>
    <t>Documento en word: acciones de supresión realizadas en cada área</t>
  </si>
  <si>
    <t>5-0-63</t>
  </si>
  <si>
    <t>VIGILANCIA DE PLAGAS DE CONTROL OFICIAL, ESTATUS FITOSANITARIO Y REGISTROS</t>
  </si>
  <si>
    <t>ESTATUS FITOSANITARIO</t>
  </si>
  <si>
    <t>5-0-63-1-1</t>
  </si>
  <si>
    <t>VIGILANCIA DE PLAGAS DE CONTROL OFICIAL Y ESTATUS FITOSANITARIO</t>
  </si>
  <si>
    <t>Generación de alertas y/o notificaciones sobre plagas de importancia económica o reglamentadas.</t>
  </si>
  <si>
    <t xml:space="preserve">No. Alertas y/o notificaciones publicadas en el SAF </t>
  </si>
  <si>
    <t>Publicación en página Web</t>
  </si>
  <si>
    <t>No. Alertas y/o notificaciones presentadas</t>
  </si>
  <si>
    <t>5-0-63-1-2</t>
  </si>
  <si>
    <t>Actualización de estatus fitosanitario de especies vegetales en el SIPCO (Sistema de Información de Plagas de Colombia).</t>
  </si>
  <si>
    <t>Número de  registros de plagas presentes afectando especies agricolas de importancia económica en el país publicados en el  SIPCO.</t>
  </si>
  <si>
    <t>Base de datos, Sistema de Información de Plagas de Colombia.</t>
  </si>
  <si>
    <t>5-0-63-1-3</t>
  </si>
  <si>
    <t>Caracterizaciones fitosanitarias de especies vegetales para procesos de adminisbilidad fitosanitaria.</t>
  </si>
  <si>
    <t>No de especies vegetales   con caracterizaciones fitosanitarias para procesos de admiisbilidad fitosanitaria.</t>
  </si>
  <si>
    <t>Documentos en formato word y pdf.
Memorandos.</t>
  </si>
  <si>
    <t>VIGILANCIA DE PLAGAS DE CONTROL OFICIAL</t>
  </si>
  <si>
    <t>5-0-63-2-1</t>
  </si>
  <si>
    <t>Actualización del estatus fitosanitario del país a partir del proceso de Vigilancia específica.</t>
  </si>
  <si>
    <t xml:space="preserve">Número de redes de vigilancia de plagas activas </t>
  </si>
  <si>
    <t>Bases de datos
Boletines epidemiológicos</t>
  </si>
  <si>
    <t>5-0-63-2-2</t>
  </si>
  <si>
    <t>Episodios inusuales atendidos</t>
  </si>
  <si>
    <t>Número de episodios inusuales atendidos</t>
  </si>
  <si>
    <t>Bases de datos, actas de visita e informes</t>
  </si>
  <si>
    <t>Número de solicitudes recibidas</t>
  </si>
  <si>
    <t>5-0-63-2-3</t>
  </si>
  <si>
    <t>Visitas de captura de información de plagas priorizadas</t>
  </si>
  <si>
    <t>Número de visitas realizadas .</t>
  </si>
  <si>
    <t>5-0-63-2-4</t>
  </si>
  <si>
    <t>Generación de alertas internas de plagas de importancia económica o reglamentadas.</t>
  </si>
  <si>
    <t>Número de alertas  internas presentadas</t>
  </si>
  <si>
    <t>Documento de alerta en formato pdf y Correo electrónico</t>
  </si>
  <si>
    <t>5-0-63-2-5</t>
  </si>
  <si>
    <t>Difusión de información sobre plagas priorizadas</t>
  </si>
  <si>
    <t>Eventos de comunicación del riesgo
Publicación de documentos impresos-digitales</t>
  </si>
  <si>
    <t>Listados de asistencia
Documentos generados</t>
  </si>
  <si>
    <t>5-0-63-2-6</t>
  </si>
  <si>
    <t>Ejecución de convenio de cooperación técnica para establecer el estatus de fitoplasmas  de la papa  en Colombia.</t>
  </si>
  <si>
    <t>% de avance en la gestión y ejecución de convenios de cooperación técnica</t>
  </si>
  <si>
    <t>Base de datos, actas de reuniones, informes técnicos y financieros</t>
  </si>
  <si>
    <t>VIGILANCIA DEL HLB Y PLAGAS CUARENTENARIAS EN CITRICOS</t>
  </si>
  <si>
    <t>5-0-63-3-1</t>
  </si>
  <si>
    <t>Realización de visitas de rastreo para la detección de HLB y Diaphorina citri y otras plagas cuarentenarias.</t>
  </si>
  <si>
    <t>No. de actas de visitas y bases de datos consolidada.</t>
  </si>
  <si>
    <t>Actas de visita y base de datos</t>
  </si>
  <si>
    <t>5-0-63-3-2</t>
  </si>
  <si>
    <t>Seguimiento a predios sensores para la detección de HLB y Diaphorina citri.</t>
  </si>
  <si>
    <t>5-0-63-3-3</t>
  </si>
  <si>
    <t>Elaboración de boletines epidemiológicos</t>
  </si>
  <si>
    <t xml:space="preserve">No. de boletines epidemiológicos </t>
  </si>
  <si>
    <t>Boletines epidemiológicos</t>
  </si>
  <si>
    <t>número</t>
  </si>
  <si>
    <t>5-0-63-3-4</t>
  </si>
  <si>
    <t>Difusión de información sobre HLB  de los citricos y su vector y otras plagas cuarentenarias.</t>
  </si>
  <si>
    <t>porcentaje</t>
  </si>
  <si>
    <t>5-0-63-3-5</t>
  </si>
  <si>
    <t>Area asperjada en la Guajira para bajar poblaciones del insecto vector de HLB.</t>
  </si>
  <si>
    <t>No. de hectareas asperjadas en el mes.</t>
  </si>
  <si>
    <t>actas de aplicaciones</t>
  </si>
  <si>
    <t>IMPLEMENTACION DEL PLAN DE TRABAJO PARA LA EXPORTACION DE AGUACATE HASS</t>
  </si>
  <si>
    <t>5-0-63-4-1</t>
  </si>
  <si>
    <t>Área atendida en el programa de vigilancia de plagas cuarentenarias (área no acumulada)</t>
  </si>
  <si>
    <t>Hectáreas vigiladas</t>
  </si>
  <si>
    <t>Formatos 1,2,5 y 7 del plan de trabajo de certificación. Mapas</t>
  </si>
  <si>
    <t>5-0-63-4-2</t>
  </si>
  <si>
    <t xml:space="preserve">Realización de visitas de captura de información de plagas priorizadas en cultivos de aguacate Hass, otras variedades y sitios dentro de  área buffer </t>
  </si>
  <si>
    <t xml:space="preserve">Número de rastreos realizados en sitios priorizados.
</t>
  </si>
  <si>
    <t>5-0-63-4-3</t>
  </si>
  <si>
    <t>Área involucrada en el programa para el establecimiento de sitios libres de las plagas cuarentenarias</t>
  </si>
  <si>
    <t>Hectareas que participan en el programa  con  visitas de seguimiento y monitoreo.</t>
  </si>
  <si>
    <t>5-0-63-4-4</t>
  </si>
  <si>
    <t>Difusión de información sobre el programa de certificación de plagas cuarentenarias en aguacate.</t>
  </si>
  <si>
    <t>Eventos de comunicación del riesgo o
Publicación de documentos impresos-digitales</t>
  </si>
  <si>
    <t>Listados de asistencia
Documentos generados
Boletines epidemiológicos.</t>
  </si>
  <si>
    <t>VIGILANCIA FITOSANITARIA DE PREDIOS Y EMPRESAS EXPORTADORAS DE VEGETALES FRESCOS Y EMPRESAS O PLANTAS DE TRATAMIENTO DE EMBALAJES DE MADERA</t>
  </si>
  <si>
    <t>5-0-63-5-1</t>
  </si>
  <si>
    <t>Visitas de seguimiento a predios registrados</t>
  </si>
  <si>
    <t>No de visitas de seguimiento/No de registros otorgados</t>
  </si>
  <si>
    <t xml:space="preserve">Actas de visita a predios registrados
Base de datos
Consolidado de visitas (Excel)
</t>
  </si>
  <si>
    <t>5-0-63-5-2</t>
  </si>
  <si>
    <t>Visitas de seguimiento a empresas exportadoras de vegetales frescos</t>
  </si>
  <si>
    <t>Cantidad de visitas a predios registrados para exportación de vegetales frescos</t>
  </si>
  <si>
    <t xml:space="preserve">Actas de visita  a exportadores y plantas empacadoras registrados
Base de datos 
Consolidado de visitas (Excel)
</t>
  </si>
  <si>
    <t>5-0-63-5-3</t>
  </si>
  <si>
    <t>Visitas de seguimiento a empresas o plantas de tratamiento de embalajes de madera</t>
  </si>
  <si>
    <t>Cantidad de Auditorías a empresas registradas para exportación de vegetales frescos</t>
  </si>
  <si>
    <t>Actas de visita  a empresas o plantas de tratamiento de embalajes de madera 
Base de datos</t>
  </si>
  <si>
    <t>5-0-63-5-4</t>
  </si>
  <si>
    <t>Eventos de Educomunicación sobre producción de vegetales para exportación</t>
  </si>
  <si>
    <t>Cantidad de Auditorías a empresas o plantas de tratamiento de embalajes de madera</t>
  </si>
  <si>
    <t>Listados de asistencia</t>
  </si>
  <si>
    <t>5-0-63-5-5</t>
  </si>
  <si>
    <t>Atención a solicitudes de nuevos registros, modificaciones, y renovaciones de predios, exportadores y empacadores de vegetales frescos”</t>
  </si>
  <si>
    <t>Número de solicitudes atendidas/Número total de solicitudes.</t>
  </si>
  <si>
    <t xml:space="preserve">Solicitud escrita
Actas de visita para la verificación técnica de requisitos (Registros nuevos, modificaciones o renovaciones)
Resoluciones expedidas 
</t>
  </si>
  <si>
    <t>5-0-17</t>
  </si>
  <si>
    <t>PROTECCIÓN FITOSANITARIA EN CULTIVOS DE PLÁTANO Y BANANO</t>
  </si>
  <si>
    <t>5-0-17-1</t>
  </si>
  <si>
    <r>
      <t>Área con inspección o vigilancia, seguimiento  y control fitosanitario a cultivos de plátano y banano (</t>
    </r>
    <r>
      <rPr>
        <i/>
        <sz val="8"/>
        <rFont val="Calibri"/>
        <family val="2"/>
        <scheme val="minor"/>
      </rPr>
      <t>Picudos, Fusarium, Moko, escamas</t>
    </r>
    <r>
      <rPr>
        <sz val="8"/>
        <rFont val="Calibri"/>
        <family val="2"/>
        <scheme val="minor"/>
      </rPr>
      <t>)</t>
    </r>
  </si>
  <si>
    <t>No de hectáreas inspeccionadas o vigiladas sobre No de hectáreas cultivadas</t>
  </si>
  <si>
    <t>Actas de Visitas de: inspección, vigilancia y/o control a cultivos de plátano y banano informes trimestrales sobre presencia de plagas vigiladas o de eventos inusuales</t>
  </si>
  <si>
    <t>5-0-17-2</t>
  </si>
  <si>
    <t>Supresión de focos con Moko en cultivos de Plátano y Banano medida en hectáreas</t>
  </si>
  <si>
    <t xml:space="preserve">No. de hectáreas erradicadas </t>
  </si>
  <si>
    <t>Actas de Visitas y acta de erradicación</t>
  </si>
  <si>
    <t>No. de hectreas reportadas</t>
  </si>
  <si>
    <t>5-0-18</t>
  </si>
  <si>
    <t>PROTECCIÓN FITOSANITARIA SOBRE LAS PRINCIPALES ESPECIES AGRÍCOLAS DEL PAIS.</t>
  </si>
  <si>
    <t>5-0-18-1</t>
  </si>
  <si>
    <r>
      <t xml:space="preserve">Área con inspección  o vigilancia, seguimiento  y control fitosanitario a cultivos de Arroz en </t>
    </r>
    <r>
      <rPr>
        <i/>
        <sz val="8"/>
        <rFont val="Calibri"/>
        <family val="2"/>
        <scheme val="minor"/>
      </rPr>
      <t>Añublo Bacterial, Mal de Pie, Sarocladium</t>
    </r>
    <r>
      <rPr>
        <sz val="8"/>
        <rFont val="Calibri"/>
        <family val="2"/>
        <scheme val="minor"/>
      </rPr>
      <t>.</t>
    </r>
  </si>
  <si>
    <t>Actas de Visitas de: inspección, vigilancia y/o control a cultivos de arroz</t>
  </si>
  <si>
    <t>5-0-18-2</t>
  </si>
  <si>
    <t>Evaluación Epidemiológica de Problemas Fitosanitarios en zonas productoras de arroz.</t>
  </si>
  <si>
    <t>Instalación de Parcelas para vigilancia Epidemiológica</t>
  </si>
  <si>
    <t>5-0-18-3</t>
  </si>
  <si>
    <r>
      <t xml:space="preserve">Área con inspección o vigilancia, seguimiento  y control fitosanitario a cultivos de Cacao en </t>
    </r>
    <r>
      <rPr>
        <i/>
        <sz val="8"/>
        <rFont val="Calibri"/>
        <family val="2"/>
        <scheme val="minor"/>
      </rPr>
      <t>Monilia, Escoba de Bruja, Phytophthora y Pasadores del Fruto</t>
    </r>
    <r>
      <rPr>
        <sz val="8"/>
        <rFont val="Calibri"/>
        <family val="2"/>
        <scheme val="minor"/>
      </rPr>
      <t>.</t>
    </r>
  </si>
  <si>
    <t>Actas de Visitas de: inspección, vigilancia y/o control a cultivos de cacao</t>
  </si>
  <si>
    <t>5-0-18-4</t>
  </si>
  <si>
    <t>Implementación control fitosanitario en parcelas demostrativas en Cacao.</t>
  </si>
  <si>
    <t>Instalación de parcelas demostrativas de control fitosanitario</t>
  </si>
  <si>
    <t>5-0-18-5</t>
  </si>
  <si>
    <r>
      <t xml:space="preserve">Área con inspección o vigilancia, seguimiento  y control fitosanitario a cultivos de Papa en </t>
    </r>
    <r>
      <rPr>
        <i/>
        <sz val="8"/>
        <rFont val="Calibri"/>
        <family val="2"/>
        <scheme val="minor"/>
      </rPr>
      <t>PYVV, Mosca Blanca,  Roña, Rizhoctonia, Gusano Blanco y polilla Guatemalteca</t>
    </r>
    <r>
      <rPr>
        <sz val="8"/>
        <rFont val="Calibri"/>
        <family val="2"/>
        <scheme val="minor"/>
      </rPr>
      <t>.</t>
    </r>
  </si>
  <si>
    <t>Actas de Visitas de: inspección, vigilancia y/o control a cultivos de papa</t>
  </si>
  <si>
    <t>5-0-18-6</t>
  </si>
  <si>
    <r>
      <t>Área con inspección o vigilancia, seguimiento  y control fitosanitario a cultivos de Caña Panelera en B</t>
    </r>
    <r>
      <rPr>
        <i/>
        <sz val="8"/>
        <rFont val="Calibri"/>
        <family val="2"/>
        <scheme val="minor"/>
      </rPr>
      <t xml:space="preserve">arrenador, </t>
    </r>
    <r>
      <rPr>
        <sz val="8"/>
        <rFont val="Calibri"/>
        <family val="2"/>
        <scheme val="minor"/>
      </rPr>
      <t>y roya naranja</t>
    </r>
    <r>
      <rPr>
        <i/>
        <sz val="8"/>
        <rFont val="Calibri"/>
        <family val="2"/>
        <scheme val="minor"/>
      </rPr>
      <t xml:space="preserve">. </t>
    </r>
    <r>
      <rPr>
        <i/>
        <sz val="8"/>
        <color rgb="FFFF0000"/>
        <rFont val="Calibri"/>
        <family val="2"/>
        <scheme val="minor"/>
      </rPr>
      <t>Quitar</t>
    </r>
    <r>
      <rPr>
        <sz val="8"/>
        <color rgb="FFFF0000"/>
        <rFont val="Calibri"/>
        <family val="2"/>
        <scheme val="minor"/>
      </rPr>
      <t>hormiga loca y salivazo y carbob</t>
    </r>
  </si>
  <si>
    <t>Actas de Visitas de: inspección, vigilancia y/o control a cultivos de caña panelera</t>
  </si>
  <si>
    <t>5-0-18-7</t>
  </si>
  <si>
    <r>
      <t xml:space="preserve">Área con inspección o vigilancia, seguimiento  y control fitosanitario a cultivos de Caucho en </t>
    </r>
    <r>
      <rPr>
        <i/>
        <sz val="8"/>
        <rFont val="Calibri"/>
        <family val="2"/>
        <scheme val="minor"/>
      </rPr>
      <t>Microciclus ullei, Antracnosis y Phytophthora.</t>
    </r>
  </si>
  <si>
    <t>Actas de Visitas de: inspección, vigilancia y/o control a cultivos de caucho</t>
  </si>
  <si>
    <t>5-0-18-8</t>
  </si>
  <si>
    <t>Área con inspección o vigilancia, seguimiento  y/o control fitosanitario de plagas de importancia socioeconómica en cultivos de Frutales priorizados (Aguacate: Trips, Escamas, Bruggmanniella sp. y Phytophthora sp.,  Cítricos: Compsus sp., Colletotrichum sp,  Leprosis y Ácaro hindú.  Pasifloráceas: Fusarium sp., Cladosporium sp.,  Trips, Mosca del ovario y Bacteriosis,   Guayaba: Picudo y Capulinia sp., Uchuva: Fusarium sp., Mango: Colletotrichum sp., Mora: Trips, Colletotrichum sp. y Perla de tierra.  Piña:  Dismycoccus sp.,).</t>
  </si>
  <si>
    <t>Actas de Visitas de: inspección, vigilancia y/o control a cultivos de Frutales</t>
  </si>
  <si>
    <t>5-0-18-9</t>
  </si>
  <si>
    <r>
      <t xml:space="preserve">Área bajo inspección, vigilancia y control en cultivos de hortalizas-aromáticas priorizadas (Género </t>
    </r>
    <r>
      <rPr>
        <i/>
        <sz val="8"/>
        <rFont val="Calibri"/>
        <family val="2"/>
        <scheme val="minor"/>
      </rPr>
      <t>Allium: Puccinia allii</t>
    </r>
    <r>
      <rPr>
        <sz val="8"/>
        <rFont val="Calibri"/>
        <family val="2"/>
        <scheme val="minor"/>
      </rPr>
      <t xml:space="preserve">, Berenjena: </t>
    </r>
    <r>
      <rPr>
        <i/>
        <sz val="8"/>
        <rFont val="Calibri"/>
        <family val="2"/>
        <scheme val="minor"/>
      </rPr>
      <t>Ralstonia solanacearum</t>
    </r>
    <r>
      <rPr>
        <sz val="8"/>
        <rFont val="Calibri"/>
        <family val="2"/>
        <scheme val="minor"/>
      </rPr>
      <t xml:space="preserve"> R3bv2, Fresa: Pudrición negra, Ñame: virus, Sábila: pudrición fétida y pudrición de raíz, Tomate: virus y mosca blanca; Aromáticas con registro ICA: trips, escamas y mosca blanca).</t>
    </r>
  </si>
  <si>
    <t>Número de hectáreas inspeccionadas o vigiladas.</t>
  </si>
  <si>
    <t>Informe consolidado Forma 3-1030, Forma 3-1032</t>
  </si>
  <si>
    <t>5-0-18-10</t>
  </si>
  <si>
    <t>Educomunicación en manejo integrado de plagas en hortalizas-aromáticas priorizadas</t>
  </si>
  <si>
    <t>Número de actividades de Educomunicación</t>
  </si>
  <si>
    <t>Informe consolidado Forma 3-1030, Forma 4-918</t>
  </si>
  <si>
    <t>5-0-18-11</t>
  </si>
  <si>
    <t>Diagnóstico fitosanitario hortalizas-aromáticas priorizadas</t>
  </si>
  <si>
    <t>Número de reportes de laboratorio (RDL)</t>
  </si>
  <si>
    <t>Informe consolidado Forma 3-1030, Forma 3-752</t>
  </si>
  <si>
    <t>5-0-18-12</t>
  </si>
  <si>
    <r>
      <t>Declaratoria de áreas libres de Roya de la Cebolla (</t>
    </r>
    <r>
      <rPr>
        <i/>
        <sz val="8"/>
        <rFont val="Calibri"/>
        <family val="2"/>
        <scheme val="minor"/>
      </rPr>
      <t>Puccinia allii</t>
    </r>
    <r>
      <rPr>
        <sz val="8"/>
        <rFont val="Calibri"/>
        <family val="2"/>
        <scheme val="minor"/>
      </rPr>
      <t>).</t>
    </r>
  </si>
  <si>
    <t>Areas libres declaradas</t>
  </si>
  <si>
    <t>Resolución de plaga de control oficial</t>
  </si>
  <si>
    <t>5-0-18-13</t>
  </si>
  <si>
    <r>
      <t>Tratamiento químico de focos de Roya de las cebollas y el ajo en cultivos del genero</t>
    </r>
    <r>
      <rPr>
        <i/>
        <sz val="8"/>
        <rFont val="Calibri"/>
        <family val="2"/>
        <scheme val="minor"/>
      </rPr>
      <t xml:space="preserve"> Allium</t>
    </r>
    <r>
      <rPr>
        <sz val="8"/>
        <rFont val="Calibri"/>
        <family val="2"/>
        <scheme val="minor"/>
      </rPr>
      <t>.</t>
    </r>
  </si>
  <si>
    <t>Número de hectáreas con tratamiento químico para Roya de las cebollas y el ajo</t>
  </si>
  <si>
    <t>Forma 3-1031</t>
  </si>
  <si>
    <t>5-0-18-14</t>
  </si>
  <si>
    <t>Implementación de plan de manejo de Trips y Escamas en aromáticas registradas.</t>
  </si>
  <si>
    <t>Número de predios de aromáticas registrados</t>
  </si>
  <si>
    <t>Forma 3-1032</t>
  </si>
  <si>
    <t>Número de predios de aromáticas registrados que implementan Plan fitosanitario de Plagas de Control Oficial</t>
  </si>
  <si>
    <t>5-0-18-15</t>
  </si>
  <si>
    <r>
      <t xml:space="preserve">Área con inspección o vigilancia, seguimiento  y control fitosanitario a cultivos de Café en </t>
    </r>
    <r>
      <rPr>
        <i/>
        <sz val="8"/>
        <rFont val="Calibri"/>
        <family val="2"/>
        <scheme val="minor"/>
      </rPr>
      <t xml:space="preserve"> Broca  y  Roya.</t>
    </r>
  </si>
  <si>
    <t>No de hectáreas inspeccionadas o vigiladas.</t>
  </si>
  <si>
    <t xml:space="preserve">Actas de Visitas </t>
  </si>
  <si>
    <t>5-0-18-16</t>
  </si>
  <si>
    <t>Área con inspección o vigilancia, seguimiento  y control fitosanitario a cultivos de Yuca en Gusano Cachon, Mosca Blanca y Cuero de Sapo</t>
  </si>
  <si>
    <t>Actas de Visitas de: inspección, vigilancia y/o control a cultivos de yuca</t>
  </si>
  <si>
    <t>5-0-18-17</t>
  </si>
  <si>
    <t>Área con inspección o vigilancia, seguimiento  y control fitosanitario a cultivos de Cereales y Oleaginosas. (Maíz: Mildeo velloso, Mancha de asfalto y pudricion de mazorca) y Cebada: Arvenses.</t>
  </si>
  <si>
    <t>Actas de Visitas de: inspección, vigilancia y/o control.</t>
  </si>
  <si>
    <t>5-0-18-18</t>
  </si>
  <si>
    <t>Área bajo inspección, vigilancia y control en cultivos de Chontaduro y Coco</t>
  </si>
  <si>
    <t>5-0-18-19</t>
  </si>
  <si>
    <t>Vigilancia y control de langosta llanera</t>
  </si>
  <si>
    <t>No de focos atendidos</t>
  </si>
  <si>
    <t>No de focos reportados</t>
  </si>
  <si>
    <t>5-0-18-20</t>
  </si>
  <si>
    <t>Hectáreas de las principales especies Agrícolas del país monitoreadas y controladas</t>
  </si>
  <si>
    <t>5-0-20</t>
  </si>
  <si>
    <t>ATENCIÓN OPORTUNA DE EMERGENCIAS FITOSANITARIAS</t>
  </si>
  <si>
    <t>5-0-20-1</t>
  </si>
  <si>
    <t>Emergencia Fitosanitaria Pudrición Radical en cultivos de aguacate en los montes de maria departamentos de Bolivar y Sucre.</t>
  </si>
  <si>
    <t>No de hectáreas atendidas</t>
  </si>
  <si>
    <t>Nro. de Talleres de educomunicación</t>
  </si>
  <si>
    <t>5-0-21</t>
  </si>
  <si>
    <t>VIGILANCIA Y MANEJO DE PC EN CULTIVOS DE PALMA DE ACEITE</t>
  </si>
  <si>
    <t>5-0-21-1</t>
  </si>
  <si>
    <t>VIGILANCIA Y MANEJO DE PUDRICIÓN DEL COGOLLO EN CULTIVOS DE PALMA DE ACEITE</t>
  </si>
  <si>
    <r>
      <t xml:space="preserve">Área con inspección o vigilancia, seguimiento  y control fitosanitario a cultivos de </t>
    </r>
    <r>
      <rPr>
        <i/>
        <sz val="8"/>
        <rFont val="Calibri"/>
        <family val="2"/>
        <scheme val="minor"/>
      </rPr>
      <t>Palma de Aceite en Pudrición del Cogollo, Marchitez Letal, marchitez Sorpresiva, Anillo Rojo, Tynchophorus plamarum (Picudo negro de la palma) y Strategus aloeus (Torito</t>
    </r>
    <r>
      <rPr>
        <sz val="8"/>
        <rFont val="Calibri"/>
        <family val="2"/>
        <scheme val="minor"/>
      </rPr>
      <t>).</t>
    </r>
  </si>
  <si>
    <t>Actas de Visitas de: inspección, vigilancia y/o control a cultivos de Palma de Aceite</t>
  </si>
  <si>
    <t>5-0-22</t>
  </si>
  <si>
    <t>CONTROL Y MANTENIMIENTO DE ÁREAS LIBRES Y DE BAJA PREVALENCIA EN LOS CULTIVOS ORNAMENTALES Y DE ALGODÓN</t>
  </si>
  <si>
    <t>5-0-22-1</t>
  </si>
  <si>
    <t>Área con inspección o vigilancia, seguimiento  y control fitosanitario a cultivos de algodón.</t>
  </si>
  <si>
    <t>Área monitoreada en cultivos de algodón</t>
  </si>
  <si>
    <t>Actas de visita a cultivos de algodón</t>
  </si>
  <si>
    <t>5-0-22-2</t>
  </si>
  <si>
    <t>Mantenimiento de Áreas Libres de Picudo del Algodón.</t>
  </si>
  <si>
    <t>Áreas libres de Picudo del Algodón mantenidas</t>
  </si>
  <si>
    <t>Informes de Brigada</t>
  </si>
  <si>
    <t>5-0-22-3</t>
  </si>
  <si>
    <t>Área con inspección o vigilancia, seguimiento  y control fitosanitario a cultivos de ornamentales de exportación y de producción nacional.</t>
  </si>
  <si>
    <t>Área monitoreada en cultivos ornamentales</t>
  </si>
  <si>
    <t>Actas de visita a cultivos ornamentales</t>
  </si>
  <si>
    <t>5-0-22-4</t>
  </si>
  <si>
    <t>Mantenimiento de Áreas Libres de Roya Blanca del Crisantemo</t>
  </si>
  <si>
    <t>Áreas Libres de RBC Mantenidas</t>
  </si>
  <si>
    <t>Certificaciones de áreas libres de RBC</t>
  </si>
  <si>
    <t>5-0-22-5</t>
  </si>
  <si>
    <t>Atención de brotes de RBC en cultivos de pompón y crisantemo.</t>
  </si>
  <si>
    <t>No. de brotes atendidos en las áreas libres.</t>
  </si>
  <si>
    <t>Actas de supresión de focos</t>
  </si>
  <si>
    <t>No. de brotes  presentados en las áreas libres.</t>
  </si>
  <si>
    <t>8-0-4</t>
  </si>
  <si>
    <t>PROGRAMA DE VIGILANCIA FITOSANITARIA FORESTAL</t>
  </si>
  <si>
    <t>8-0-4-1</t>
  </si>
  <si>
    <t>Registro de cultivos forestales y sistemas agroforestales con fines comerciales.</t>
  </si>
  <si>
    <t xml:space="preserve">No de registros expedidos de cultivos forestales y sistemas agroforestales con fines comerciales (CF-SF) </t>
  </si>
  <si>
    <t xml:space="preserve">Registro expedido mediante el aplicativo forestal del ICA.   </t>
  </si>
  <si>
    <t>8-0-4-2</t>
  </si>
  <si>
    <t>Control a la movilización de productos de transformación primaria provenientes de cultivos forestales y/o sistemas agroforestales registrados con fines comerciales.</t>
  </si>
  <si>
    <t>Cantidad de Remisiones de movilización de productos de transformación primaria expedidas</t>
  </si>
  <si>
    <t>Remisiones de productos de transformación primaria provenientes de cultivos forestales y/o agroforestales registrados con fines comerciales.</t>
  </si>
  <si>
    <t>8-0-4-3</t>
  </si>
  <si>
    <t>Implementar el Programa Fitosanitario Forestal, mediante la Vigilancia, Seguimiento y monitoreo de las áreas de cultivos Forestales y Sistemas Agroforestales con fines comerciales.</t>
  </si>
  <si>
    <t>Cantidad de Hectáreas de cultivos forestales y sistemas agroforestales con fines comerciales con vigilancia fitosanitaria</t>
  </si>
  <si>
    <t>Formatos de visita diligenciados</t>
  </si>
  <si>
    <t>8-0-5</t>
  </si>
  <si>
    <t>CONTROL TÉCNICO EN LA PRODUCCIÓN Y COMERCIALIZACIÓN DE INSUMOS AGRÍCOLAS</t>
  </si>
  <si>
    <t>8-0-5-1</t>
  </si>
  <si>
    <t>Almacenes comercializadores de insumos agrícolas supervisados y controlados</t>
  </si>
  <si>
    <t>Cantidad de Visitas a productores, importadores o comercializadores de insumos agrícolas</t>
  </si>
  <si>
    <t>Actas de Visita</t>
  </si>
  <si>
    <t>8-0-5-2</t>
  </si>
  <si>
    <t>Atención a las solicitudes de Registro de almacenes de Insumos Agrícolas y Semillas</t>
  </si>
  <si>
    <r>
      <t xml:space="preserve">Numero de solicitudes </t>
    </r>
    <r>
      <rPr>
        <b/>
        <u/>
        <sz val="8"/>
        <rFont val="Calibri"/>
        <family val="2"/>
        <scheme val="minor"/>
      </rPr>
      <t>atendidas</t>
    </r>
    <r>
      <rPr>
        <sz val="8"/>
        <rFont val="Calibri"/>
        <family val="2"/>
        <scheme val="minor"/>
      </rPr>
      <t xml:space="preserve"> de registro de almacenes de Insumos Agrícolas y Semillas</t>
    </r>
  </si>
  <si>
    <t>Registros otorgados y actas de visita</t>
  </si>
  <si>
    <r>
      <t xml:space="preserve">Numero de solicitudes </t>
    </r>
    <r>
      <rPr>
        <b/>
        <u/>
        <sz val="8"/>
        <rFont val="Calibri"/>
        <family val="2"/>
        <scheme val="minor"/>
      </rPr>
      <t>recibidas</t>
    </r>
    <r>
      <rPr>
        <sz val="8"/>
        <rFont val="Calibri"/>
        <family val="2"/>
        <scheme val="minor"/>
      </rPr>
      <t xml:space="preserve"> de registro de almacenes de Insumos Agrícolas y Semillas </t>
    </r>
  </si>
  <si>
    <t>8-0-5-3</t>
  </si>
  <si>
    <t>Visitas de Verificación a plantas productoras de Insumos Agrícolas a partir de compostaje</t>
  </si>
  <si>
    <t>Cantidad de Visitas de Verificación a plantas productoras de Insumos Agrícolas a partir de compostaje</t>
  </si>
  <si>
    <t>Actas de Visita, Informe</t>
  </si>
  <si>
    <t>8-0-5-4</t>
  </si>
  <si>
    <t>Muestreo de Insumos Agrícolas para análisis de calidad</t>
  </si>
  <si>
    <t>Cantidad de Muestras de Insumos Agrícolas para análisis de calidad</t>
  </si>
  <si>
    <t>Actas de tomas de muestras</t>
  </si>
  <si>
    <t>8-0-5-5</t>
  </si>
  <si>
    <t>Porcentaje de solicitudes de registro de empresas productoras, comercializadoras, importadoras, formuladoras de insumos agrícolas atendidas</t>
  </si>
  <si>
    <r>
      <t xml:space="preserve">Numero de solicitudes  de registro </t>
    </r>
    <r>
      <rPr>
        <b/>
        <u/>
        <sz val="8"/>
        <rFont val="Calibri"/>
        <family val="2"/>
        <scheme val="minor"/>
      </rPr>
      <t>atendidas</t>
    </r>
    <r>
      <rPr>
        <sz val="8"/>
        <rFont val="Calibri"/>
        <family val="2"/>
        <scheme val="minor"/>
      </rPr>
      <t xml:space="preserve"> (empresas productoras, comercializadoras, importadoras, formuladoras de insumos agrícolas)</t>
    </r>
  </si>
  <si>
    <t>Resoluciones de registro de venta y registros nacionales expedidos</t>
  </si>
  <si>
    <r>
      <t xml:space="preserve">Numero de solicitudes </t>
    </r>
    <r>
      <rPr>
        <b/>
        <u/>
        <sz val="8"/>
        <rFont val="Calibri"/>
        <family val="2"/>
        <scheme val="minor"/>
      </rPr>
      <t>radicadas</t>
    </r>
    <r>
      <rPr>
        <sz val="8"/>
        <rFont val="Calibri"/>
        <family val="2"/>
        <scheme val="minor"/>
      </rPr>
      <t xml:space="preserve"> (empresas productoras, comercializadoras, importadoras, formuladoras de insumos agrícolas)</t>
    </r>
  </si>
  <si>
    <t>8-0-5-6</t>
  </si>
  <si>
    <t>Porcentaje de solicitudes de registro de productos (insumos agrícolas) atendidas</t>
  </si>
  <si>
    <r>
      <t xml:space="preserve">No. de solicitudes </t>
    </r>
    <r>
      <rPr>
        <b/>
        <u/>
        <sz val="8"/>
        <rFont val="Calibri"/>
        <family val="2"/>
        <scheme val="minor"/>
      </rPr>
      <t>atendidas</t>
    </r>
    <r>
      <rPr>
        <sz val="8"/>
        <rFont val="Calibri"/>
        <family val="2"/>
        <scheme val="minor"/>
      </rPr>
      <t xml:space="preserve"> (insumos agricolas)</t>
    </r>
  </si>
  <si>
    <t>Resoluciones de registro de empresas, de venta y registros nacionales expedidos</t>
  </si>
  <si>
    <r>
      <t xml:space="preserve">No. de solicitudes </t>
    </r>
    <r>
      <rPr>
        <b/>
        <u/>
        <sz val="8"/>
        <rFont val="Calibri"/>
        <family val="2"/>
        <scheme val="minor"/>
      </rPr>
      <t>radicadas</t>
    </r>
    <r>
      <rPr>
        <sz val="8"/>
        <rFont val="Calibri"/>
        <family val="2"/>
        <scheme val="minor"/>
      </rPr>
      <t xml:space="preserve"> (insumos agricolas)</t>
    </r>
  </si>
  <si>
    <t>8-0-5-7</t>
  </si>
  <si>
    <t>Visitas de supervisión a pruebas de eficacia de insumos agrícolas</t>
  </si>
  <si>
    <t xml:space="preserve">Cantidad de Visitas de supervisión a pruebas de eficacia </t>
  </si>
  <si>
    <t>Informe de Visita</t>
  </si>
  <si>
    <t>Protocolos aprobados</t>
  </si>
  <si>
    <t>8-0-5-8</t>
  </si>
  <si>
    <t xml:space="preserve">Número de brigadas de control y vigilancia de la comercialización de insumos agrícolas. </t>
  </si>
  <si>
    <r>
      <t xml:space="preserve">No. de Brigadas de control </t>
    </r>
    <r>
      <rPr>
        <b/>
        <u/>
        <sz val="8"/>
        <rFont val="Calibri"/>
        <family val="2"/>
        <scheme val="minor"/>
      </rPr>
      <t>realizadas</t>
    </r>
  </si>
  <si>
    <t>Acta de sellado, de visita</t>
  </si>
  <si>
    <r>
      <t xml:space="preserve">No de brigadas </t>
    </r>
    <r>
      <rPr>
        <b/>
        <u/>
        <sz val="8"/>
        <rFont val="Calibri"/>
        <family val="2"/>
        <scheme val="minor"/>
      </rPr>
      <t>programadas</t>
    </r>
  </si>
  <si>
    <t>8-0-5-9</t>
  </si>
  <si>
    <t xml:space="preserve">Eventos de transferencia sobre producción, comercialización, y uso de insumos </t>
  </si>
  <si>
    <t>Lista de asistentes</t>
  </si>
  <si>
    <t>8-0-6</t>
  </si>
  <si>
    <t>IMPLEMENTACIÓN DEL SISTEMA DE SUPERVISIÓN Y CERTIFICACIÓN DE LA INOCUIDAD EN LA PRODUCCIÓN AGRÍCOLA</t>
  </si>
  <si>
    <t>8-0-6-1</t>
  </si>
  <si>
    <t>Predios certificados en buenas practicas Agrícolas - BPA</t>
  </si>
  <si>
    <t>Cantidad de Predios certificados en BPA</t>
  </si>
  <si>
    <t>Certificados en BPA Forma 3-187</t>
  </si>
  <si>
    <t>8-0-6-2</t>
  </si>
  <si>
    <t>Continuar y ampliar la base de predios certificados en BPA.</t>
  </si>
  <si>
    <r>
      <t xml:space="preserve">No de recertificación </t>
    </r>
    <r>
      <rPr>
        <b/>
        <u/>
        <sz val="8"/>
        <rFont val="Calibri"/>
        <family val="2"/>
        <scheme val="minor"/>
      </rPr>
      <t>otorgadas</t>
    </r>
    <r>
      <rPr>
        <sz val="8"/>
        <rFont val="Calibri"/>
        <family val="2"/>
        <scheme val="minor"/>
      </rPr>
      <t xml:space="preserve"> en BPA </t>
    </r>
  </si>
  <si>
    <r>
      <t xml:space="preserve">Numero de recertificación en BPA </t>
    </r>
    <r>
      <rPr>
        <b/>
        <u/>
        <sz val="8"/>
        <rFont val="Calibri"/>
        <family val="2"/>
        <scheme val="minor"/>
      </rPr>
      <t>solicitadas</t>
    </r>
    <r>
      <rPr>
        <sz val="8"/>
        <rFont val="Calibri"/>
        <family val="2"/>
        <scheme val="minor"/>
      </rPr>
      <t xml:space="preserve"> o presentadas</t>
    </r>
  </si>
  <si>
    <t>8-0-6-3</t>
  </si>
  <si>
    <t xml:space="preserve">Visitas de seguimiento y/o pre auditoría a predios </t>
  </si>
  <si>
    <t>No. de predios certificados (auditoria)</t>
  </si>
  <si>
    <t>Lista de chequeo para certificación de predios Forma 3-041</t>
  </si>
  <si>
    <t>16-0-2</t>
  </si>
  <si>
    <t>MANTENIMIENTO DE LOS BANCOS DE GERMOPLASMA - SUBGERENCIA DE PROTECCIÓN VEGETAL</t>
  </si>
  <si>
    <t>16-0-2-1</t>
  </si>
  <si>
    <t>Supervisar las actividades de conservación de los Bancos de Germoplasma Vegetal</t>
  </si>
  <si>
    <t>Cantidad de Visitas de Supervisión a Bancos de Germoplasma Vegetal</t>
  </si>
  <si>
    <t>Actas de visita a bancos de germoplasma vegetal e informes</t>
  </si>
  <si>
    <t>16-0-2-2</t>
  </si>
  <si>
    <t>Cantidad de Accesiones Caracterizaciones realizadas / accesiones conservadas en los bancos de germoplasma</t>
  </si>
  <si>
    <t>16-0-2-3</t>
  </si>
  <si>
    <t>Cantidad de Accesiones monitoreadas y renovadas</t>
  </si>
  <si>
    <t>PROTECCION VEGETAL</t>
  </si>
  <si>
    <t>SUBGERENCIA DE PROTECCION FRONTERIZA</t>
  </si>
  <si>
    <t>ANTEPROYECTO PLAN DE ACCION NACIONAL  -  2016</t>
  </si>
  <si>
    <t xml:space="preserve">GERENCIA SECCIONAL DE </t>
  </si>
  <si>
    <t>PONDERADOR</t>
  </si>
  <si>
    <t>TOTAL SECCIONAL</t>
  </si>
  <si>
    <t>EJECUCION MENSUAL</t>
  </si>
  <si>
    <t>Valor Acumulado</t>
  </si>
  <si>
    <t>%</t>
  </si>
  <si>
    <t>COMENTARIOS Y OBSERVACIONES</t>
  </si>
  <si>
    <t>ENERO</t>
  </si>
  <si>
    <t>FEBRERO</t>
  </si>
  <si>
    <t>MARZO</t>
  </si>
  <si>
    <t>ABRIL</t>
  </si>
  <si>
    <t>MAYO</t>
  </si>
  <si>
    <t>JUNIO</t>
  </si>
  <si>
    <t>JULIO</t>
  </si>
  <si>
    <t>AGOSTO</t>
  </si>
  <si>
    <t>SEPTIEMBRE</t>
  </si>
  <si>
    <t>OCTUBRE</t>
  </si>
  <si>
    <t>NOVIEMBRE</t>
  </si>
  <si>
    <t>DICIEMBRE</t>
  </si>
  <si>
    <t>5-0-34</t>
  </si>
  <si>
    <t>INSPECCION Y SEGUIMIENTO DE LAS IMPORTACIONES AGROPECUARIAS Y LOS MEDIOS DE TRANSPORTE QUE LLEGAN O INGRESEN AL PAIS, POR VIA MARITIMA, FLUVIAL, AREA O TERRESTRE</t>
  </si>
  <si>
    <t>5-0-34-1</t>
  </si>
  <si>
    <t>Inspección sanitaria de importación de animales y sus productos</t>
  </si>
  <si>
    <t xml:space="preserve">Número de envíos inspeccionados </t>
  </si>
  <si>
    <t xml:space="preserve">Certificados de inspección sanitaria CIS.
</t>
  </si>
  <si>
    <t>5-0-34-2</t>
  </si>
  <si>
    <t xml:space="preserve">No de cargamentos pecuarios interceptados </t>
  </si>
  <si>
    <t>Comprobante de Retención de Animales, Vegetales o sus Productos</t>
  </si>
  <si>
    <t>5-0-34-3</t>
  </si>
  <si>
    <t xml:space="preserve">Inspección fitosanitaria de las plantas, productos vegetales y artículos reglamentados de importación. </t>
  </si>
  <si>
    <t>Número de envíos Inspeccionados.</t>
  </si>
  <si>
    <t>Certificado Fitosanitario para Nacionalización CFN</t>
  </si>
  <si>
    <t>Número de envíos interceptados.</t>
  </si>
  <si>
    <t>Aviso Nacional de intercepción.</t>
  </si>
  <si>
    <t>5-0-34-5</t>
  </si>
  <si>
    <t>Inspección sanitaria y / o fitosanitaria de paquetes en aduanas postales y correos</t>
  </si>
  <si>
    <t xml:space="preserve">Número de paquetes inspeccionados </t>
  </si>
  <si>
    <t>Registro de Inspeccion de correo aereo.</t>
  </si>
  <si>
    <t>5-0-34-6</t>
  </si>
  <si>
    <t>Número de paquetes retenidos</t>
  </si>
  <si>
    <t xml:space="preserve">Comprobante de Retención de Animales, Vegetales o sus Productos </t>
  </si>
  <si>
    <t>5-0-34-7</t>
  </si>
  <si>
    <t>Inspección sanitaria y fitosanitaria a vehiculos terrestres</t>
  </si>
  <si>
    <t>Número de vehiculos inspeccionados</t>
  </si>
  <si>
    <t xml:space="preserve">Libro Registro de inspección de vehículos terrestres </t>
  </si>
  <si>
    <t>5-0-34-8</t>
  </si>
  <si>
    <t>Número de vehiculos rechazados</t>
  </si>
  <si>
    <t>Libro Registro de inspección de vehículos terrestres</t>
  </si>
  <si>
    <t>5-0-34-9</t>
  </si>
  <si>
    <t>Inspección sanitaria y fitosanitaria en motonaves y naves de transporte maritimo y fluvial internacional.</t>
  </si>
  <si>
    <t>Número de buques inspeccionados</t>
  </si>
  <si>
    <t xml:space="preserve">Acta de recepción de Buques
</t>
  </si>
  <si>
    <t>5-0-34-10</t>
  </si>
  <si>
    <t>Inspección sanitaria y fitosanitaria de equipajes  de pasajeros de vuelos internacionales</t>
  </si>
  <si>
    <t>Número de vuelos inspeccionados.</t>
  </si>
  <si>
    <t xml:space="preserve">Registro diario de Vuelos Internacionales </t>
  </si>
  <si>
    <t>5-0-34-11</t>
  </si>
  <si>
    <t xml:space="preserve">Número de equipajes rechazados </t>
  </si>
  <si>
    <t>Comprobante de Retención de Animales, Vegetales o sus Productos forma 704</t>
  </si>
  <si>
    <t>5-0-34-12</t>
  </si>
  <si>
    <t>Cuarentena posentrada a material vegetal importado</t>
  </si>
  <si>
    <t xml:space="preserve">Número de envíos  en cuarentena posentrada </t>
  </si>
  <si>
    <t>Acta de ingreso a Cuarentena de posentrada.</t>
  </si>
  <si>
    <t>5-0-34-13</t>
  </si>
  <si>
    <t>Número de cuarentenas levantadas</t>
  </si>
  <si>
    <t>Actas de Levantamiento de cuarentenas</t>
  </si>
  <si>
    <t>5-0-34-14</t>
  </si>
  <si>
    <t>Cuarentenas a animales importados</t>
  </si>
  <si>
    <t>Número de Cuarentenas Supervisadas</t>
  </si>
  <si>
    <t>Resolución de Cuarentena</t>
  </si>
  <si>
    <t>5-0-34-15</t>
  </si>
  <si>
    <t>5-0-35</t>
  </si>
  <si>
    <t>CERTIFICAR EL ESTADO SANITARIO Y FITOSANITARIO DE LAS EXPORTACIONES AGROPECUARIAS PARA CONTRIBUIR CON EL MANTENIMIENTO DE LA ADMISIBILIDAD</t>
  </si>
  <si>
    <t>5-0-35-1</t>
  </si>
  <si>
    <t>Inspección fitosanitaria de las plantas, productos vegetales y artículos reglamentados de exportación</t>
  </si>
  <si>
    <t>Número de envíos certificados.</t>
  </si>
  <si>
    <t>Certificado Fitosanitario para Exportación CFE.</t>
  </si>
  <si>
    <t>5-0-35-2</t>
  </si>
  <si>
    <t xml:space="preserve">Numero de envíos rechazados </t>
  </si>
  <si>
    <t>Aviso de devolución de material vegetal para exportación.</t>
  </si>
  <si>
    <t>5-0-35-3</t>
  </si>
  <si>
    <t xml:space="preserve">Inspección sanitaria de exportaciones en establecimientos de origen </t>
  </si>
  <si>
    <t>Numero de certificados expedidos</t>
  </si>
  <si>
    <t>Certificado Sanitario de Origen. -CSO</t>
  </si>
  <si>
    <t>5-0-35-4</t>
  </si>
  <si>
    <t>Inspección sanitaria de exportaciones</t>
  </si>
  <si>
    <t xml:space="preserve">Certificado zoosanitario de exportación CZE. </t>
  </si>
  <si>
    <t>5-0-35-5</t>
  </si>
  <si>
    <t>Número de envíos certificados</t>
  </si>
  <si>
    <t>Certificado de Inspección Sanitaria CIS.</t>
  </si>
  <si>
    <t>ID ACTIVIDAD</t>
  </si>
  <si>
    <t>META  (Total Nacional)</t>
  </si>
  <si>
    <t>PONDERADOR %</t>
  </si>
  <si>
    <t>LINEA BASE NACIONAL</t>
  </si>
  <si>
    <t>TIPO DE INDICADOR</t>
  </si>
  <si>
    <t>META OFICINAS NACIONALES</t>
  </si>
  <si>
    <t>LINEA BASE OFICINAS NACIONALES</t>
  </si>
  <si>
    <t>RESULTADOS DEL INDICADOR</t>
  </si>
  <si>
    <t>EJECUCION ACUMULADA</t>
  </si>
  <si>
    <t>OBSERVACIONES</t>
  </si>
  <si>
    <t xml:space="preserve">APERTURA DE MERCADOS DESDE LA PERSPECTIVA SANITARIA Y FITOSANITARIA </t>
  </si>
  <si>
    <t>5-0-36</t>
  </si>
  <si>
    <t>Gestión de productos con admisibilidad</t>
  </si>
  <si>
    <t>No productos admitidos sanitaria y fitosanitariamente</t>
  </si>
  <si>
    <t>Documento soporte que certifican el producto admitido</t>
  </si>
  <si>
    <t>Mantenimiento</t>
  </si>
  <si>
    <t>5-0-36-1</t>
  </si>
  <si>
    <t>Gestión de medidas sanitarias y fitosanitarias</t>
  </si>
  <si>
    <t>No. de solicitudes tramitadas sobre No. de solicitudes realizadas</t>
  </si>
  <si>
    <t>Carpetas, matriz de trazabilidad, resoluciones expedidas</t>
  </si>
  <si>
    <t>5-0-36-3</t>
  </si>
  <si>
    <t>Talleres de información  y seguimiento en la expedición de medidas sanitarias y fitosanitarias</t>
  </si>
  <si>
    <t>No de talleres de información</t>
  </si>
  <si>
    <t>informes y listas de asistencia</t>
  </si>
  <si>
    <t>5-0-36-4</t>
  </si>
  <si>
    <t xml:space="preserve">Socialización de proyectos y resoluciones MSF de carácter ordinarios </t>
  </si>
  <si>
    <t xml:space="preserve"> No. de socializaciones realizadas sobre No. de proyectos y resoluciones </t>
  </si>
  <si>
    <t>Listas de Asistencia, Informes</t>
  </si>
  <si>
    <t>5-0-36-5</t>
  </si>
  <si>
    <t>No de productos con admisibilidad</t>
  </si>
  <si>
    <t>Crecimiento</t>
  </si>
  <si>
    <t>5-0-36-6</t>
  </si>
  <si>
    <t xml:space="preserve">Gestión de notificación internacional  de proyectos y resoluciones de MSF y reglamentos técnicos, </t>
  </si>
  <si>
    <t>No de solicitudes de notificación gestionadas sobre No de solicitudes de notificación.</t>
  </si>
  <si>
    <t>Solicitud de notificación, formato de informe de notificación y comunicación al punto de contacto en el Ministerio de Comercio</t>
  </si>
  <si>
    <t>5-0-36-7</t>
  </si>
  <si>
    <t xml:space="preserve">Talleres de socialización del proceso admisibilidad sanitario y fitosanitario </t>
  </si>
  <si>
    <t>No de talleres realizados</t>
  </si>
  <si>
    <t>Listados de asistencia, archivo de la presentación realizada</t>
  </si>
  <si>
    <t>ADELANTAR LA EVALUACIÓN DE RIESGO DE MATERIAL ANIMAL, VEGETAL Y EN ORGANISMOS VIVOS  MODIFICADOS PARA PROTEGER EL ESTATUS NACIONAL</t>
  </si>
  <si>
    <t>5-0-37</t>
  </si>
  <si>
    <t>Adelantar los Análsis de Riesgos de plagas y enfermedades a los animales, vegetales y sus productos, incluyendo los OVM y elaborar perfiles de riesgo agrícolas</t>
  </si>
  <si>
    <t xml:space="preserve">No de análsis y perfiles de riesgos realizados y presentados al Comité de Importaciones. </t>
  </si>
  <si>
    <t>Numero de Actas e Informes terminados</t>
  </si>
  <si>
    <t>5-0-37-1</t>
  </si>
  <si>
    <t>Realizar Análisis de Riesgos de plagas y enfermedades incluyendo OVM</t>
  </si>
  <si>
    <t>No de análsis de Riesgo presentadas al comité de importaciones</t>
  </si>
  <si>
    <t>Actas de comité de importaciones</t>
  </si>
  <si>
    <t>5-0-37-2</t>
  </si>
  <si>
    <t>Elaborar perfiles de Riesgos agrícolas</t>
  </si>
  <si>
    <t>No de perfiles de riesgos agrícolas realizados</t>
  </si>
  <si>
    <t>5-0-37-3</t>
  </si>
  <si>
    <t>Emitir conceptos Técnicos</t>
  </si>
  <si>
    <t>No. Conceptos Técnicos emitidos</t>
  </si>
  <si>
    <t>Informe presentado a la CTNBIO</t>
  </si>
  <si>
    <t>SUBGERENCIA DE REGULACION SANITARIA Y FITOSANITARIA</t>
  </si>
  <si>
    <t>SUBGERENCIA DE ANALISIS Y DIAGNOSTICO</t>
  </si>
  <si>
    <t>No</t>
  </si>
  <si>
    <t xml:space="preserve">ENERO </t>
  </si>
  <si>
    <t>TOTAL</t>
  </si>
  <si>
    <t>% DE EJECUCIÓN</t>
  </si>
  <si>
    <t>Gestión para el mejoramiento de la capacidad operativa de los laboratorios de la Subgerencia de Análisis y Diagnóstico SAD</t>
  </si>
  <si>
    <t>Dar cumplimiento al programa de formación interna porparte del grupo de Gestión de calidad analítica y BPL GGCA-BPL</t>
  </si>
  <si>
    <t>Número de eventos de formación realizados del total de programados</t>
  </si>
  <si>
    <t>Listados de asistencia y en los casos que aplica verificación de comprensión</t>
  </si>
  <si>
    <t>Dar cumplimiento al programa de auditorias internas y visitas de acompañamiento a los laboratorios de la subgerencia de análisis y diagnóstico priorizados por las coordinaciones de cada red</t>
  </si>
  <si>
    <t>Número de auditorias internas y visitas de acompañamiento del total de programadas</t>
  </si>
  <si>
    <t>Informes de auditorias internas e informas de visitas de acompañamiento</t>
  </si>
  <si>
    <t>Dar cumplimiento al programa de mantenimiento preventivo y correctivo en sistemas y equipos de apoyo analítico</t>
  </si>
  <si>
    <t>Número de mantenimientos preventivos y correctivos realizados del total de programados</t>
  </si>
  <si>
    <t>Informes de mantenimineto  preventivo y correctivo de equipos</t>
  </si>
  <si>
    <t>La meta para el 2016 solo contempla el mantenimiento preventivo, por que el mantenimiento correctivo se trabaja de acuerdo a los requerimientos que solicitan los laboratorios (demanda) y esta sujeto a la disponobilidad de los recursos (repuestos y herramientas).</t>
  </si>
  <si>
    <t>Dar cumplimiento al programa de verificación de equipos de interes metrológico</t>
  </si>
  <si>
    <t>Número de equipos de interes metrológico verificados del total de programados</t>
  </si>
  <si>
    <t>Informes de verificación de quipos de interes metrológico</t>
  </si>
  <si>
    <t xml:space="preserve">Gastionar la elaboración y revisión de documentos transversales y de laboratorio  y enviar a ciclo de aprobación </t>
  </si>
  <si>
    <t>Número de documentos transversales y de laboratorio enviados a ciclo de aprobación</t>
  </si>
  <si>
    <t>Documentos subidos al DocManager para aprobación</t>
  </si>
  <si>
    <t>Implementar las buenas prácticas de laboratorio (BPL) en el laboratorio de soporte interno de metrologia LASIM</t>
  </si>
  <si>
    <r>
      <t xml:space="preserve">Número de requisitos cumplidos de BPL en los laboratorios con cumplimiento </t>
    </r>
    <r>
      <rPr>
        <sz val="8"/>
        <color theme="1"/>
        <rFont val="Calibri"/>
        <family val="2"/>
      </rPr>
      <t>≥75%</t>
    </r>
    <r>
      <rPr>
        <sz val="8"/>
        <color theme="1"/>
        <rFont val="Calibri"/>
        <family val="2"/>
        <scheme val="minor"/>
      </rPr>
      <t xml:space="preserve"> </t>
    </r>
  </si>
  <si>
    <t>Lista de chequeo BPL</t>
  </si>
  <si>
    <t>Validar las pruebas estandarizadas propuestas para acreditación</t>
  </si>
  <si>
    <t>Número de métodos de calibración validados para ser acreditados</t>
  </si>
  <si>
    <t>Informe de validación</t>
  </si>
  <si>
    <t>Preparar el laboratorio de soporte interno de metrologia LASIM para ser acreditados o para mantener la acreditación</t>
  </si>
  <si>
    <t>Laboratorio que alcanza acreditación</t>
  </si>
  <si>
    <t>Certificado de acreditación</t>
  </si>
  <si>
    <t>Asegurar el mejoramiento en la capacidad de servicio del laboratorio de soporte interno de metrologia LASIM</t>
  </si>
  <si>
    <t>Laboratorio con mejoramiento de capacidad analítica</t>
  </si>
  <si>
    <t xml:space="preserve">Informes y/o certificados de cumplimiento de cada uno de los requisitos </t>
  </si>
  <si>
    <t>Asegurar la respuesta oportuna en la prestación de sevicio del laboratorio de soporte interno de metrologia LASIM.</t>
  </si>
  <si>
    <t>Número de Informes de calibración y/o verificación entregado dento de ruta crítica</t>
  </si>
  <si>
    <t>Número de reportes de calibracón o verificación de equipos</t>
  </si>
  <si>
    <t>Registrar el número total de puntos de calibración o de verificación de equipos</t>
  </si>
  <si>
    <t xml:space="preserve">No. de puntos de calibración </t>
  </si>
  <si>
    <t>Registro de número de puntos de calibracion o verificación</t>
  </si>
  <si>
    <t>Registro, autorización y seguimiento a los laboratorios externos y autorizados</t>
  </si>
  <si>
    <t>Gestionar  los trámites de los laboratorios externos registrados y autorizados</t>
  </si>
  <si>
    <t xml:space="preserve">Número total de tramites cerrados. </t>
  </si>
  <si>
    <t>Resolución y/o comunicado de cierre por incumplimeinto de requisitos</t>
  </si>
  <si>
    <t>Este indicador se trabaja por demanda, por que depende de las resoluciones y/o oficios expedidos durante el mes, los cuales estan sujeto a lo que trámites solicitados por los laboratorios.</t>
  </si>
  <si>
    <t>Gestionar oportunamente los trámites de los laboratorios externos registrados y autorizados</t>
  </si>
  <si>
    <t>Número de tramites cerrados oportunamente</t>
  </si>
  <si>
    <t xml:space="preserve">Dar cumplimiento al programa de seguimiento de laboratorios registrados y autorizados </t>
  </si>
  <si>
    <t>Número de segumientos de los laboratorios registrados y autorizados</t>
  </si>
  <si>
    <t>Informes de visita</t>
  </si>
  <si>
    <t>5-0-30</t>
  </si>
  <si>
    <t>CONSOLIDACIÓN DEL SERVICIO EN LA RED OFICIAL DE DIAGNÓSTICO FITOSANITARIO</t>
  </si>
  <si>
    <t>5-0-30-1</t>
  </si>
  <si>
    <t>CONSOLIDACIÓN DEL SERVICIO EN LA RED OFICIAL DE DIAGNÓSTICO FITOSANITARIO
Red LDF</t>
  </si>
  <si>
    <t>Implementar las buenas prácticas de laboratorio (BPL) en los laboratorios de  la red   de diagnóstico fitosanitario del ICA. LDF.</t>
  </si>
  <si>
    <t>Porcentaje de cumplimiento de requisitos de BPL en los laboratorios= (No requisitos implementados / No total de requisitos)*100</t>
  </si>
  <si>
    <t xml:space="preserve">Lista de chequeo de BPL </t>
  </si>
  <si>
    <t>En LDF Barranquilla ya se elaboró el plan de validación del método propuesto para acreditación y está pendiente la experimentación.</t>
  </si>
  <si>
    <t>5-0-30-2</t>
  </si>
  <si>
    <t>Número de pruebas validadas</t>
  </si>
  <si>
    <t>En el LDF Barranquilla está pendiente la validación del método y recibir los resultados de interlaboratorio realizado internamente.</t>
  </si>
  <si>
    <t>5-0-30-3</t>
  </si>
  <si>
    <t>Preparar los laboratorios seleccionados para ser acreditados o para mantener la acreditación</t>
  </si>
  <si>
    <t>Resultado de auditoria de acreditación</t>
  </si>
  <si>
    <t/>
  </si>
  <si>
    <t>5-0-30-4</t>
  </si>
  <si>
    <t>Asegurar el mejoramiento en la capacidad analítica de los laboratorios</t>
  </si>
  <si>
    <t>Informes y/o certificados de cumplimiento de cada uno de los requisitos (personal, infraestructura, equipos, métodos, materiales e insumos)</t>
  </si>
  <si>
    <t xml:space="preserve">En el mes de abril alcanzan mejoramiento de capacidad analìtica los laboratorios de la DTA:: LDF ATLANTICO.- En el mes de julio mejoramineto capacidad analìtica LDF Caldas.LDF CORDOBA.- LDF META.- Julio LDF NariñoLDF Santander: no fe posible alcanzar mejoramineto de capacidad analìtica dado que no se tuvo mantenimineto para los equipos previstos.-  LDF TOLIMA.- En el mes de mayo alcanza mejoramiento de capacidad analítica el LDF Valle del Cauca,- </t>
  </si>
  <si>
    <t>5-0-30-5</t>
  </si>
  <si>
    <t>Asegurar la respuesta oportuna en la atención y análisis de las muestras.</t>
  </si>
  <si>
    <t>Porcentaje de muestras atendidas y analizadas con oportunidad= No de reportes de análisis entregados oportunamente/No de análisis realizados*100</t>
  </si>
  <si>
    <t xml:space="preserve">Los reportes de análisis </t>
  </si>
  <si>
    <t xml:space="preserve">Las razones por las que el cumplimineto de metas se ve afectado son: LDF Atlántico: 1. Se finalizò proyecto de arroz y 2.en HLB ingresa analista nuevo que se encuentra en entrenamiento y no se ha autorizado para el análisis hasta cumplir resultados satisfactorios (competencia).-   LDF Caldas: 1. Se retiró el analista contratado se vinculó a Corpoica. 2. sehan presentado dificultades para la selección y entrenamiento de nuevo analista para ser autorizado para el análisis hasta cumplir resultados satisfactorios (competencia).-    LDF Nariño: Se supera significativamente la meta porque se requirió dar apoyo para la prestación de servicio de los  laboratorios de Santander, Caldas y Tolima en los que se presentaron inconvenientes por la no disponibilidad de analistas autorizados.LDF Norte de Santander: 1. Se retiró el analista contratado se vinculó a Corpoica. 2. sehan presentado dificultades para la selección y entrenamiento de nuevo analista para ser autorizado para el análisis hasta cumplir resultados satisfactorios (competencia).-    LDF Santander: Se encuentra baja respuesta porque:el entomólogo de Bucaramanga fue trasladado a sede laboratorio nacional.LDF Tolima:1. Se retiró el analista contratado por vinculación en Corpoica y 2. el nuevo analista no cuenta la experiencia requerida.-  </t>
  </si>
  <si>
    <t>5-0-30-6</t>
  </si>
  <si>
    <t>Analizar las muestras ingresadas a la red de  diagnóstico fitosanitario.</t>
  </si>
  <si>
    <t xml:space="preserve">No de muestras procesadas </t>
  </si>
  <si>
    <t>Reporte de resultados de muestras</t>
  </si>
  <si>
    <t>5-0-30-7</t>
  </si>
  <si>
    <t>Efectuar los análisis requeridos para el diagnóstico fitosanitario</t>
  </si>
  <si>
    <t>5-0-31</t>
  </si>
  <si>
    <t>FORTALECIMIENTO DE LA RED OFICIAL DE SEMILLAS</t>
  </si>
  <si>
    <t>5-0-31-1</t>
  </si>
  <si>
    <t>FORTALECIMIENTO DE LA RED OFICIAL DE SEMILLAS
Red LASE</t>
  </si>
  <si>
    <t>Implementar las buenas prácticas de laboratorio (BPL) en los laboratorios de la red   de Semillas del ICA. LASE.</t>
  </si>
  <si>
    <t>LANASE en el mes de diciembre se finalizó la validación del método de humedad en semillas.</t>
  </si>
  <si>
    <t>5-0-31-2</t>
  </si>
  <si>
    <t>5-0-31-3</t>
  </si>
  <si>
    <t>5-0-31-4</t>
  </si>
  <si>
    <t>5-0-31-5</t>
  </si>
  <si>
    <t xml:space="preserve">En la red LASEse han presentado cambios importantes en la prestación del servicio frente a las metas propuestas por: 1. Cambio de la legislación para certificación cuyos análisis ya no realiza el ICA; 2. Disminución importante de la demanda del sericio en comercializació y protección fronteriza; 3. Incremento significativo por la demanda del servicio por parte de clientes particulares. </t>
  </si>
  <si>
    <t>5-0-31-6</t>
  </si>
  <si>
    <t>Analizar las muestras ingresadas a la red de  semillas LASE</t>
  </si>
  <si>
    <t>5-0-31-7</t>
  </si>
  <si>
    <t>Efectuar los análisis requeridos para la evaluación de calidad de semillas</t>
  </si>
  <si>
    <t>No de análisis realizados</t>
  </si>
  <si>
    <t>Registro de análisis realizados</t>
  </si>
  <si>
    <t>5-0-32</t>
  </si>
  <si>
    <t>CONSOLIDACIÓN DEL SERVICIO EN EL LABORATORIO NACIONAL DE INSUMOS AGRICOLAS - LANIA</t>
  </si>
  <si>
    <t>5-0-32-1</t>
  </si>
  <si>
    <t>Implementar las buenas prácticas de laboratorio (BPL) en el laboratorio nacional  de insumos agrícolas del ICA. LANIA</t>
  </si>
  <si>
    <t>5-0-32-2</t>
  </si>
  <si>
    <t xml:space="preserve">En LANIA se finalizó la validacion de un nuevo método: Determinación de residuos de Spinetoran en aguacate por cromatografía líquida/Masas/Masas. Programa IR4  </t>
  </si>
  <si>
    <t>5-0-32-3</t>
  </si>
  <si>
    <t xml:space="preserve">Preparar los laboratorios seleccionados para ser acreditados </t>
  </si>
  <si>
    <t>5-0-32-4</t>
  </si>
  <si>
    <t>laboratorios  acreditados para mantener  la acreditación</t>
  </si>
  <si>
    <t>Documento de renovación de la acreditación y alcance aprobado (lista oficial de la Onac)</t>
  </si>
  <si>
    <t xml:space="preserve">En el mes de noviembre en LANIA se alcanzò mejoramiento de capacidad analìtica </t>
  </si>
  <si>
    <t>5-0-32-5</t>
  </si>
  <si>
    <t>5-0-32-6</t>
  </si>
  <si>
    <t>5-0-32-7</t>
  </si>
  <si>
    <t>Analizar las muestras ingresadas al LANIA para análisis.</t>
  </si>
  <si>
    <t>5-0-32-8</t>
  </si>
  <si>
    <t>Efectuar los análisis requeridos para insumos agrícolas</t>
  </si>
  <si>
    <t>5-0-33</t>
  </si>
  <si>
    <t>CONSOLIDACIÓN DE LOS SERVICIOS DE LOS LABORATORIOS DE DIAGNOSTICO VEGETAL (LNDF, TRATAMIENTOS CUARENTENARIOS, CUARENTENA VEGETAL Y OGM)</t>
  </si>
  <si>
    <t>5-0-33-1</t>
  </si>
  <si>
    <t>Implementar las buenas prácticas de laboratorio (BPL) en el laboratorio nacional  de diagnóstico fitosanitario, OGM, Cuarentena vegetal, Tratamientos cuarentenarios del ICA. LNDF&amp;MR</t>
  </si>
  <si>
    <t>5-0-33-2</t>
  </si>
  <si>
    <t>Pruebas validadas para ser acreditadas</t>
  </si>
  <si>
    <t>En LNDF àrea de fitopatologìa se recibieron resultados de participaciòn en interlaboratorios para HLB con APHIS con resultafos satisfactorios para 2 de 3 participantes.</t>
  </si>
  <si>
    <t>5-0-33-3</t>
  </si>
  <si>
    <t>Preparar laboratorios acreditados para mantener su estado de acreditación</t>
  </si>
  <si>
    <t>5-0-33-4</t>
  </si>
  <si>
    <t xml:space="preserve">Alcanzaron mejoramiento de capacidad analítica: El LNDF-Fitopatología.-   LNDF-Organismos Genéticamente Modificados.-  LNDF-Cuarentena Vegetal.-  LNDF-Tratamientos Cuarentenarios.-  </t>
  </si>
  <si>
    <t>5-0-33-5</t>
  </si>
  <si>
    <t>5-0-33-6</t>
  </si>
  <si>
    <t>Analizar las muestras ingresadas al LNDF, OGM, TC, CV para diagnóstico fitosanitario.</t>
  </si>
  <si>
    <t>5-0-33-7</t>
  </si>
  <si>
    <t>Efectuar los análisis requeridos para diagnóstico fitosanitario en LNDF, OGM, TC, CV.</t>
  </si>
  <si>
    <r>
      <t>(No requisitos implementados por laboratorio / No total de requisitos)*100</t>
    </r>
    <r>
      <rPr>
        <b/>
        <sz val="8"/>
        <rFont val="Calibri"/>
        <family val="2"/>
        <scheme val="minor"/>
      </rPr>
      <t xml:space="preserve"> </t>
    </r>
    <r>
      <rPr>
        <b/>
        <u/>
        <sz val="8"/>
        <rFont val="Calibri"/>
        <family val="2"/>
        <scheme val="minor"/>
      </rPr>
      <t>≥ 75%</t>
    </r>
  </si>
  <si>
    <r>
      <t>Laboratorio con mejoramiento de capacidad analítica= (No requisitos cumplidos / No total de requisitos)*100</t>
    </r>
    <r>
      <rPr>
        <b/>
        <u/>
        <sz val="8"/>
        <rFont val="Calibri"/>
        <family val="2"/>
        <scheme val="minor"/>
      </rPr>
      <t xml:space="preserve"> ≥ 50%</t>
    </r>
  </si>
  <si>
    <t>LABORATORIO NACIONAL DE DIAGNÓSTICO VETERINARIO</t>
  </si>
  <si>
    <t>META NACIONAL</t>
  </si>
  <si>
    <t xml:space="preserve">Implementar las buenas prácticas de laboratorio (BPL) en el laboratorio </t>
  </si>
  <si>
    <t>cumplimiento de requisitos de BPL en los laboratorios</t>
  </si>
  <si>
    <t>No de requisitos de BPL con minimo el 75% de cumplimiento</t>
  </si>
  <si>
    <t>Validar las pruebas propuestas para ser acreditadas</t>
  </si>
  <si>
    <t>Para los laboratorios acreditados: mantener la acreditación</t>
  </si>
  <si>
    <t>No de reportes de análisis finalizados dentro de ruta crítica</t>
  </si>
  <si>
    <t>Analizar las muestras ingresadas al laboratorio</t>
  </si>
  <si>
    <t>Efectuar los análisis requeridos para las muestras ingresadas al laboratorio</t>
  </si>
  <si>
    <t>Seguimiento a las pruebas o métodos pendientes de validación</t>
  </si>
  <si>
    <t>No de pruebas validadas</t>
  </si>
  <si>
    <t>LABORATORIO NACIONAL DE INSUMOS PECUARIOS</t>
  </si>
  <si>
    <t>RED DE LABORATORIOS DE DIAGNOSTICO VETERINARIO</t>
  </si>
  <si>
    <r>
      <t xml:space="preserve">No requisitos implementados por laboratorio </t>
    </r>
    <r>
      <rPr>
        <b/>
        <sz val="8"/>
        <rFont val="Arial Narrow"/>
        <family val="2"/>
      </rPr>
      <t xml:space="preserve"> </t>
    </r>
    <r>
      <rPr>
        <b/>
        <u/>
        <sz val="8"/>
        <rFont val="Arial Narrow"/>
        <family val="2"/>
      </rPr>
      <t>≥ 75%</t>
    </r>
  </si>
  <si>
    <r>
      <t>Laboratorio con mejoramiento de capacidad analítica</t>
    </r>
    <r>
      <rPr>
        <b/>
        <u/>
        <sz val="8"/>
        <rFont val="Arial Narrow"/>
        <family val="2"/>
      </rPr>
      <t xml:space="preserve"> ≥ 50%</t>
    </r>
  </si>
  <si>
    <t>PLAN DE ACCION NACIONAL  -  2016 OFICINA ASESORA DE COMUNICACIONES</t>
  </si>
  <si>
    <t>selección</t>
  </si>
  <si>
    <t>DEPENDENCIA</t>
  </si>
  <si>
    <t>ID PROYECTO</t>
  </si>
  <si>
    <t>PROYECTO</t>
  </si>
  <si>
    <t>ID ACCIÓN ESTRATEGICA</t>
  </si>
  <si>
    <t>visible</t>
  </si>
  <si>
    <t>520-1108-5</t>
  </si>
  <si>
    <t>PREVENCIÓN Y CONTROL DE ENFERMEDADES Y PLAGAS EN ANIMALES Y VEGETALES A NIVEL NACIONAL</t>
  </si>
  <si>
    <t>C-520-1108-5-0-39</t>
  </si>
  <si>
    <t>5-0-39</t>
  </si>
  <si>
    <t>5-0-39-1</t>
  </si>
  <si>
    <t>5-0-39-2</t>
  </si>
  <si>
    <t>5-0-39-3</t>
  </si>
  <si>
    <t>5-0-39-4</t>
  </si>
  <si>
    <t>5-0-39-5</t>
  </si>
  <si>
    <t>5-0-39-6</t>
  </si>
  <si>
    <t>5-0-39-7</t>
  </si>
  <si>
    <t>5-0-39-8</t>
  </si>
  <si>
    <t>5-0-39-9</t>
  </si>
  <si>
    <t>5-0-39-10</t>
  </si>
  <si>
    <t>5-0-39-12</t>
  </si>
  <si>
    <t>5-0-39-14</t>
  </si>
  <si>
    <t>5-0-39-15</t>
  </si>
  <si>
    <t>5-0-39-16</t>
  </si>
  <si>
    <t>5-0-39-17</t>
  </si>
  <si>
    <t>C-520-1108-5-0-40</t>
  </si>
  <si>
    <t>5-0-40</t>
  </si>
  <si>
    <t>5-0-40-1</t>
  </si>
  <si>
    <t>5-0-40-2</t>
  </si>
  <si>
    <t>5-0-40-3</t>
  </si>
  <si>
    <t>5-0-40-4</t>
  </si>
  <si>
    <t>5-0-40-5</t>
  </si>
  <si>
    <t>5-0-40-6</t>
  </si>
  <si>
    <t>Plan Diamante</t>
  </si>
  <si>
    <t>PLAN DE ACCION NACIONAL  -  2016 OFICINA DE TECNOLOGIAS DE LA INFORMACION</t>
  </si>
  <si>
    <t xml:space="preserve">LINEA BASE </t>
  </si>
  <si>
    <t xml:space="preserve">META </t>
  </si>
  <si>
    <t>AVANCE MENSUAL</t>
  </si>
  <si>
    <t>ENE</t>
  </si>
  <si>
    <t>FEB</t>
  </si>
  <si>
    <t>MAR</t>
  </si>
  <si>
    <t>ABR</t>
  </si>
  <si>
    <t>MAY</t>
  </si>
  <si>
    <t>JUN</t>
  </si>
  <si>
    <t>JUL</t>
  </si>
  <si>
    <t>AGO</t>
  </si>
  <si>
    <t>SEP</t>
  </si>
  <si>
    <t>OCT</t>
  </si>
  <si>
    <t>NOV</t>
  </si>
  <si>
    <t>DIC</t>
  </si>
  <si>
    <t>6-0-1</t>
  </si>
  <si>
    <t>520-1108-6</t>
  </si>
  <si>
    <t>MEJORAMIENTO Y FORTALECIMIENTO DE LA CAPACIDAD DE GESTION DEL ICA A NIVEL NACIONAL.</t>
  </si>
  <si>
    <t>C-520-1108-6-0-1</t>
  </si>
  <si>
    <t>IMPLEMENTACION Y MANTENIMIENTO DEL SISTEMA INTEGRADO DE INFORMACION</t>
  </si>
  <si>
    <t>6-0-1-3</t>
  </si>
  <si>
    <t xml:space="preserve">Realizar el levantamiento de información, análisis de requerimientos, documentación y definición de la arquitectura de un tràmite del ICA </t>
  </si>
  <si>
    <t>Soluciones Tecnològicas diseñadas</t>
  </si>
  <si>
    <t>Actas y documentación del sistema</t>
  </si>
  <si>
    <t>Diseño de dos Soluciones:
Ornamentales y Frutales
\\Apolo\oti\Desarrollo_Software\Tramites\Diseño de dos soluciones</t>
  </si>
  <si>
    <t>6-0-1-4</t>
  </si>
  <si>
    <t>Desarrollos informaticos Adquiridos o Actualizados</t>
  </si>
  <si>
    <t xml:space="preserve">Actas de casos de uso actas de prueba, actas de control de cambios y formato de solicitudes </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</si>
  <si>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</si>
  <si>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Atencion Solicitudes Mesa de Ayuda</t>
  </si>
  <si>
    <t>Porcentaje de solicitudes atendidas (servicios de soporte informàtico atendidos)</t>
  </si>
  <si>
    <t>Informes de solicitudes</t>
  </si>
  <si>
    <t>Se solicitaron 2318 servicios,  los cuales fueron atendidos en su totalidad. Cerrados 2308  y pendientes por Cerrar  10  que se estan gestionando.</t>
  </si>
  <si>
    <t>6-0-2</t>
  </si>
  <si>
    <t>C-520-1108-6-0-2</t>
  </si>
  <si>
    <t>MODERNIZACION Y MANTENIMIENTO DE LA INFRAESTRUCTURA TECNOLOGICA</t>
  </si>
  <si>
    <t>6-0-2-1</t>
  </si>
  <si>
    <t>Mantenimiento y/o renovación, y/o adquisición de elementos para el mejoramiento de la infraestructura tecnológica</t>
  </si>
  <si>
    <t>No de mantenimientos, renovaciones y adquisiciones ejecutadas.</t>
  </si>
  <si>
    <t>Contratos de mantenimiento, renovación y adquisición</t>
  </si>
  <si>
    <t>*Mantenimiento Aires
*Mantenimiento ups
*VM Ware
*Check Point
*Firewall
*Soporte HP
*McAfee
*Certificados SSL</t>
  </si>
  <si>
    <t>6-0-3</t>
  </si>
  <si>
    <t>C-520-1108-6-0-3</t>
  </si>
  <si>
    <t>SERVICIO DE TRASMISION DE DATOS E INTERNET.</t>
  </si>
  <si>
    <t>6-0-3-1</t>
  </si>
  <si>
    <t xml:space="preserve">Garantizar la disponibilidad mínima del canal dedicado de Internet  </t>
  </si>
  <si>
    <t>Disponibilidad  mínima mensual adquirida</t>
  </si>
  <si>
    <t>Informe de disponibilidad del servicio</t>
  </si>
  <si>
    <t xml:space="preserve">Disponibilidad mensual real prestada </t>
  </si>
  <si>
    <t>De conformidad a los ANS estipulados en el Acuerdo Marco y al tiempo de disponibilidad del servicio prestado por el contratista</t>
  </si>
  <si>
    <t>6-0-3-3</t>
  </si>
  <si>
    <t>Transferencia de Conocimiento</t>
  </si>
  <si>
    <t xml:space="preserve">Talleres </t>
  </si>
  <si>
    <t>Listado de asistentes, invitaciones a talleres</t>
  </si>
  <si>
    <t>Induccion a los funcionarios los días  30 de Junio y 14 de Julio
Socializacion SGSI Alta Gerencia el dia 7 de Septiembre
Socializacion cultura de seguridad los dias 5 de Dic. (3 sesiones), 6 de Dic. (1 sesión), 12 de Dic. (1 sesión) y 14 de Dic. (1 sesión)</t>
  </si>
  <si>
    <t>LINEA BASE OFICINA NACIONAL</t>
  </si>
  <si>
    <t>AVANCE PONDERADO POR INDICADOR</t>
  </si>
  <si>
    <t>5-0-38</t>
  </si>
  <si>
    <t>SUBGERENCIA ADMINISTRATIVA Y FINANCIERA</t>
  </si>
  <si>
    <t xml:space="preserve">APOYO A LA GESTIÓN INSTITUCIONAL </t>
  </si>
  <si>
    <t>5-0-38-1</t>
  </si>
  <si>
    <t xml:space="preserve">Realizar procesos meritocráticos de gerentes públicos </t>
  </si>
  <si>
    <t>estudio realizado/estudio programado</t>
  </si>
  <si>
    <t>Informe</t>
  </si>
  <si>
    <t>5-0-38-2</t>
  </si>
  <si>
    <t>Acciones de seguimiento conforme a la programación realizada y aprobada por CNSC para el concurso de meritos de empleos de carrera</t>
  </si>
  <si>
    <t>acciones realizadas/acciones programadas</t>
  </si>
  <si>
    <t>AVISOS INFORMATIVOS PAGINAS WEB DE LA  CNSC e ICA</t>
  </si>
  <si>
    <t>5-0-38-3</t>
  </si>
  <si>
    <t>ANALISIS Y FORMULACION DEL SISTEMA PROPIO DE EVALUACION DEL DESEMPEÑO PARA FUNCIONARIOS DE CARRERA ADMINISTRATIVA Y PROVISIONALES.</t>
  </si>
  <si>
    <t>Resoluciòn de adopcion de sistema propio de evaluaciòn</t>
  </si>
  <si>
    <t xml:space="preserve">Este proceso llegó al 80% durante la vigencia 2015, lográndose finiquitar el diseño del nuevo formato de Evaluación del Desempeño Tipo Propio desarrollado por la Coordinación del Grupo Gestión del Talento Humano.  En la vigencia 2016 se proyecta finiquitar el 20% pendiente de la actividad enviando el Formato para revisión y aprobación de la Comisión Nacional del Servicio Civil; una vez surtida la aprobación por parte de la CNSC se procederá a su implementación.
</t>
  </si>
  <si>
    <t>5-0-38-4</t>
  </si>
  <si>
    <t>Politica de Talento Humano</t>
  </si>
  <si>
    <t>Politica diseñada/politica programada</t>
  </si>
  <si>
    <t>Documento Socializado y Publicado en el Dog Mg.</t>
  </si>
  <si>
    <t>Se finalizó el Documento que contiene la Política de Talento Humano; el cual se espera socializar con el Nivel Directivo y el Sindicato, según lo estipulado en el Acuerdo con el Sindicato.</t>
  </si>
  <si>
    <t>5-0-38-5</t>
  </si>
  <si>
    <t>Aplicativo para certificaciones laborales en linea</t>
  </si>
  <si>
    <t>Aplicativo formulado/aplicativo programado</t>
  </si>
  <si>
    <t>Aplicativo</t>
  </si>
  <si>
    <t xml:space="preserve">El 8 de Junio de 2016, se puso en funcionamiento la expedición de certificaciones básica de vinculación y salario (sin funciones), a través del siguiente link:  
http://intranet.ica.gov.co/portal/AdminTH/Certificaciones/GeneraCertificado.aspx.
Se está trabajando en el aplicativo requerido para que la certificación con funciones pueda ser generada directamente por la intranet. 
</t>
  </si>
  <si>
    <t>5-0-38-6</t>
  </si>
  <si>
    <t>Formulación del Plan Institucional de Capacitación - PIC</t>
  </si>
  <si>
    <t>plan formulado/plan programado</t>
  </si>
  <si>
    <t>PIC EXCEL</t>
  </si>
  <si>
    <t>Se presento el PIC fue aprobado por el Comité de Capacitación</t>
  </si>
  <si>
    <t>5-0-38-7</t>
  </si>
  <si>
    <t>Ejecución del PIC</t>
  </si>
  <si>
    <t>Número de capacitaciones realizadas/número capacitaciones programadas</t>
  </si>
  <si>
    <t>LISTADOS DE ASISTENCIA, INSCRIPCIONES, CONTRATOS PARA COMISION DE ESTUDIO, RESOLUCIONES</t>
  </si>
  <si>
    <t>Numero</t>
  </si>
  <si>
    <t>A la fecha se ha cumplido con  la meta de 20 cursos, haciendo la salvedad que se estan incluyendo las capacitaciones que no han generado costos.</t>
  </si>
  <si>
    <t>5-0-38-8</t>
  </si>
  <si>
    <t>Plan de Bienestar social elaborado</t>
  </si>
  <si>
    <t>programa formulado/programa programado</t>
  </si>
  <si>
    <t>PLAN DE BIENESTAR EXCEL</t>
  </si>
  <si>
    <t xml:space="preserve">Se presento el Plan de Acción del Grupo de Bienestar Social y Capacitación fue aprobado por el Subgerente Administrativo y Financiero. </t>
  </si>
  <si>
    <t>5-0-38-9</t>
  </si>
  <si>
    <t>Ejecución plan de bienestar social</t>
  </si>
  <si>
    <t>actividades ejecutadas/actividades programadas</t>
  </si>
  <si>
    <t>LISTADOS DE ASISTENCIA, COPIAS DE INVITACION, FOTOS, REGISTROS DE INSCRIPCION, INFORMES DE GESTION</t>
  </si>
  <si>
    <t>Acitividades realizadas según el Cronograma aprobado, en las cusles se incluyen las visitas a las diferentes seccionales en cuanto a la implementación del Sistema de Seguridad en el trabajo y demás actividades implicitas en el Plan de Acción del Grupo de Bienestar Social y Capacitación.</t>
  </si>
  <si>
    <t>5-0-38-10</t>
  </si>
  <si>
    <t>Ejecución  Plan Anual de Adquisiciones -PAA</t>
  </si>
  <si>
    <t>Numero de procesos contratados/numero de procesos programados</t>
  </si>
  <si>
    <t>Contratos legalizados y publicados en secop</t>
  </si>
  <si>
    <t xml:space="preserve">Estos valores incluyen los items programados en el Plan Anual de Adquisiciones a nivel nacional.  Se puede observar que los procesos programdos han ido disminuyendo trimestre a trimestre en razón a las modificaciones solicitadas por las diferentes dependencias como consecuencia de la reducción en el presupuesto a todas las áreas y seccionales.  Igualmente, de común acuerdo con la Dra. Adriana Villada se efectuó una modificación en el indicador, dejando en el numerador los procesos contratados, en razón a que nos arroja una información más real con respecto a la ejecución del plan anual de adquisiciones.            Estos valores incluyen los items programados en el Plan Anual de Adquisiciones a nivel nacional.  En razón a las inclusiones, eliminaciones y modificaciones en general requeridas por las diferentes áreas y Seccionales del Instituto, se observa que el número total de procesos programados disminuyó de 458 a 444 items para el mes de noviembre de 2016.
</t>
  </si>
  <si>
    <t>5-0-38-13</t>
  </si>
  <si>
    <t>Eventos para socializar el Reglamento Interno de PQR  en el Instituto</t>
  </si>
  <si>
    <t>eventos realizados/eventos programados</t>
  </si>
  <si>
    <t>Meta y Cauca</t>
  </si>
  <si>
    <t>5-0-38-14</t>
  </si>
  <si>
    <t xml:space="preserve"> Informes Trimestrales de Gestión de PQR</t>
  </si>
  <si>
    <t>informes realizados/informes programados</t>
  </si>
  <si>
    <t>Informes</t>
  </si>
  <si>
    <t>Se presentaron dos informes de PQRS trimestrales, por cuanto se dificulta su consolidación por la demora en el reporte de las seccionales.  El tercero esta elaborado y se pasara para firma del señor Subgerente Administrativo.</t>
  </si>
  <si>
    <t>5-0-38-15</t>
  </si>
  <si>
    <t xml:space="preserve"> Informes de Atención y Servicio al Ciudadano </t>
  </si>
  <si>
    <t>5-0-38-16</t>
  </si>
  <si>
    <t xml:space="preserve"> Encuesta de Satisfacción al Ciudadano</t>
  </si>
  <si>
    <t>Encuesta realizada/encuesta programada</t>
  </si>
  <si>
    <t>Informe resultados encuesta</t>
  </si>
  <si>
    <t>5-0-38-17</t>
  </si>
  <si>
    <t xml:space="preserve">Respuesta Oportuna  a las PQR recibidas </t>
  </si>
  <si>
    <t xml:space="preserve"> requerimientos  respondidos opotunamente PQR/ requerimientos atendidos PQR</t>
  </si>
  <si>
    <t>Base de Datos</t>
  </si>
  <si>
    <t>5-0-38-18</t>
  </si>
  <si>
    <t>Participar en las Ferias Nacionales de Servicio al Ciudadano  programados por el DNP</t>
  </si>
  <si>
    <t>Invitación y listados de participación en Feria</t>
  </si>
  <si>
    <t>5-0-38-19</t>
  </si>
  <si>
    <t xml:space="preserve">Eventos de socialización e instrucción sobre el manejo de la Gestión Documental </t>
  </si>
  <si>
    <t>5-0-38-20</t>
  </si>
  <si>
    <t>Actualizacion del Reglamento de Archivo y Correspondencia.</t>
  </si>
  <si>
    <t>Reglamento aprobado por Resolución del Comité de Desarrollo Administrativo/Reglamento propuesto</t>
  </si>
  <si>
    <t>reglamento actualizado</t>
  </si>
  <si>
    <t>5-0-38-21</t>
  </si>
  <si>
    <t>Elaboración de inventario documental en estado natural en Archivo Central</t>
  </si>
  <si>
    <t>Instrumentos Archivisticos elaborados/Instrumentos Archivisticos propuestos</t>
  </si>
  <si>
    <t>fichas de valoración, cuadros de clasificacion y de caracterización</t>
  </si>
  <si>
    <t>24  metros lineales de archivo, 1 cuadro de clasificacion documental , 10 fichas de caracterizacion y valoración</t>
  </si>
  <si>
    <t>5-0-38-22</t>
  </si>
  <si>
    <t>Actualización de Tablas de Retención Documental de Oficinas Nacionales y Gerencias Seccionales</t>
  </si>
  <si>
    <t>Tablas de Retención Documental Actualizadas/Tablas de Retención Documental Programadas</t>
  </si>
  <si>
    <t>Tablas de retención documental actualizadas</t>
  </si>
  <si>
    <t>Semillas</t>
  </si>
  <si>
    <t>5-0-38-23</t>
  </si>
  <si>
    <t xml:space="preserve">Comprometer el  presupuesto asignado </t>
  </si>
  <si>
    <t>porcentaje ejecucion/porcentaje programado</t>
  </si>
  <si>
    <t>ejecucion presupuestal</t>
  </si>
  <si>
    <t>5-0-38-24</t>
  </si>
  <si>
    <t>Captación de  ingresos por recursos propios</t>
  </si>
  <si>
    <t>5-0-38-25</t>
  </si>
  <si>
    <t>Cancelar la totalidad de las obligaciones de acuerdo al Programa Anual Mensualizado de Caja  - PAC aprobado</t>
  </si>
  <si>
    <t>ejecución pac</t>
  </si>
  <si>
    <t>6-0-6</t>
  </si>
  <si>
    <t>OPERACIÓN DE SEDES</t>
  </si>
  <si>
    <t>6-0-6-1</t>
  </si>
  <si>
    <t>MANTENIMIENTO INFRAESTRUCTURA ICA A NIVEL NACIONAL</t>
  </si>
  <si>
    <t>Sedes intervenidas con el mejoramiento o matenimiento de la infraestructura fisica (En Ejecucion)</t>
  </si>
  <si>
    <t>Sedes intervenidas con  el mejoramiento o mantenimiento  de la infraestructura física  ( En ejecución)</t>
  </si>
  <si>
    <t>Contratos</t>
  </si>
  <si>
    <t>Las sedes intervenidas son: Fundación, LNDV y Cundinamaca, con presupuesto  de la Subgerencia de Diagnóstico y Subgerencia de Fronteras.
A la fecha se encuentran suspendidos los contratos de obra: GGC-128-2016,,  GGC-080-2016, GGC-139-2016, GGC-138-2016, los cuales reiniciarán en el mes de enero de 2017.</t>
  </si>
  <si>
    <t>6-0-6-2</t>
  </si>
  <si>
    <t>Sedes intervenidas con el mejoramiento o matenimiento de la infraestructura fisica (terminadas)</t>
  </si>
  <si>
    <t>Sedes intervenidas con  el mejoramiento o mantenimiento  de la infraestructura física  (terminadas)</t>
  </si>
  <si>
    <t>LUIS CARLOS MANJARRES HERNANDEZ</t>
  </si>
  <si>
    <t>SUBGERENTE ADMINISTRATIVO Y FINANCIERO</t>
  </si>
  <si>
    <t>META NACIONAL PROGRAMADA</t>
  </si>
  <si>
    <t>META NACIONAL ALCANZADA</t>
  </si>
  <si>
    <t>% META NACIONAL ALCANZADA</t>
  </si>
  <si>
    <t>ATLANTICO</t>
  </si>
  <si>
    <t>CAQUETA</t>
  </si>
  <si>
    <t>CORDOBA</t>
  </si>
  <si>
    <t>GUAINIA</t>
  </si>
  <si>
    <t>GUAJIRA</t>
  </si>
  <si>
    <t>QUINDIO</t>
  </si>
  <si>
    <t>SAN ANDRES</t>
  </si>
  <si>
    <t>VAUPES</t>
  </si>
  <si>
    <t>META PROGRAMADA</t>
  </si>
  <si>
    <t>META ALCANZADA</t>
  </si>
  <si>
    <t>RESULTADOS ACUMULADOS</t>
  </si>
  <si>
    <t>5-0-3</t>
  </si>
  <si>
    <t>ZONAS LIBRES Y BAJA PREVALENCIA ENFERMEDADES ANIMALES - FIEBRE AFTOSA</t>
  </si>
  <si>
    <t>5-0-3-1</t>
  </si>
  <si>
    <t>Atención de sospechas  de enfermedad vesicular.</t>
  </si>
  <si>
    <t>Sospechas   de enfermedad vesicular atendidas.</t>
  </si>
  <si>
    <t>5-0-3-2</t>
  </si>
  <si>
    <t xml:space="preserve">Investigaciones complementarias adelantadas. </t>
  </si>
  <si>
    <t>5-0-3-3</t>
  </si>
  <si>
    <t>Seguimiento a la vacunación contra Fiebre Aftosa durante los ciclos establecidos por el ICA.</t>
  </si>
  <si>
    <t>Bovinos  vacunados contra Fiebre Aftosa.</t>
  </si>
  <si>
    <t>5-0-3-4</t>
  </si>
  <si>
    <t>Predios con vacunación contra Fiebre Aftosa.</t>
  </si>
  <si>
    <t>5-0-3-5</t>
  </si>
  <si>
    <t>Dosis aplicadas contra Fiebre Aftosa.</t>
  </si>
  <si>
    <t>5-0-3-6</t>
  </si>
  <si>
    <t>Supervisión oficial a la vacunación contra  Fiebre Aftosa .</t>
  </si>
  <si>
    <t>Predios   supervisados.</t>
  </si>
  <si>
    <t>5-0-3-7</t>
  </si>
  <si>
    <t>Vacunadores supervisados.</t>
  </si>
  <si>
    <t>5-0-3-8</t>
  </si>
  <si>
    <t>Control a la movilizaciónen los puestos de control establecidos por el ICA en zonas estratégicas.</t>
  </si>
  <si>
    <t>Movilizaciones de animales vigiladas  en los puestos de control establecidos por el ICA.</t>
  </si>
  <si>
    <t>5-0-3-9</t>
  </si>
  <si>
    <t>Movilizaciones de productos vigiladas  en los puestos de control establecidos por el ICA.</t>
  </si>
  <si>
    <t>5-0-3-10</t>
  </si>
  <si>
    <t>Control a la movilización en  la ZONA DE ALTA VIGILANCIA - ZAV.</t>
  </si>
  <si>
    <t>Visitas a predios en la ZAV por movilizaciones controladas.</t>
  </si>
  <si>
    <t>5-0-3-11</t>
  </si>
  <si>
    <t>Movilizaciones controladas por salida a la Zona Libre .</t>
  </si>
  <si>
    <t>5-0-3-12</t>
  </si>
  <si>
    <t>Animales controlados por salida a la Zona Libre</t>
  </si>
  <si>
    <t>5-0-3-13</t>
  </si>
  <si>
    <t>Vigilancia de la FA en predios de alto riesgo.</t>
  </si>
  <si>
    <t>Predios  de alto riesgo de fiebre aftosa vigilados.</t>
  </si>
  <si>
    <t>5-0-3-14</t>
  </si>
  <si>
    <t>Animales  en predios de alto riesgo de fiebre aftosa vigilados</t>
  </si>
  <si>
    <t>5-0-3-15</t>
  </si>
  <si>
    <t>Vigilancia a concentraciones de animales  de las especies susceptibles que se realizan en el departamento.</t>
  </si>
  <si>
    <t>Resoluciones de Licencia Zoosanitaria vigentes</t>
  </si>
  <si>
    <t>5-0-3-16</t>
  </si>
  <si>
    <t>Visitas de supervisión a concentraciones animales realizadas.</t>
  </si>
  <si>
    <t>5-0-3-17</t>
  </si>
  <si>
    <t>Animales susceptibles a Fiebre Aftosa vigilados en concentraciones .</t>
  </si>
  <si>
    <t>5-0-3-18</t>
  </si>
  <si>
    <t>Vigilancia  en plantas de beneficio.</t>
  </si>
  <si>
    <t>Visitas realizadas  a plantas de beneficio animal.</t>
  </si>
  <si>
    <t>5-0-3-19</t>
  </si>
  <si>
    <t>Animales de especies susceptibles inspeccionados en plantas de beneficio .</t>
  </si>
  <si>
    <t>5-0-3-20</t>
  </si>
  <si>
    <t>Vigilancia en plantas de acopio y procesadoras de leche.</t>
  </si>
  <si>
    <t>Visitas a  plantas de acopio  y procesadoras de leche.</t>
  </si>
  <si>
    <t>5-0-3-21</t>
  </si>
  <si>
    <t xml:space="preserve">Simulacros regionales. </t>
  </si>
  <si>
    <t>Simulacros regionales  de Fiebre Aftosa realizados.</t>
  </si>
  <si>
    <t>5-0-3-22</t>
  </si>
  <si>
    <t>Participantes en simulacros regionales de fiebre aftosa.</t>
  </si>
  <si>
    <t>5-0-3-23</t>
  </si>
  <si>
    <t>Participantes de la seccional en simulacros regionales de fiebre aftosa.</t>
  </si>
  <si>
    <t>5-0-3-24</t>
  </si>
  <si>
    <t>Eventos de educomunicación de Fiebre Aftosa.</t>
  </si>
  <si>
    <t>Eventos de educomunicación realizados.</t>
  </si>
  <si>
    <t>5-0-3-25</t>
  </si>
  <si>
    <t>Asistentes a eventos de educomunicación sobre Fiebre Aftosa.</t>
  </si>
  <si>
    <t>5-0-5</t>
  </si>
  <si>
    <t>ZONAS LIBRES Y DE BAJA PREVALENCIA ENFERMEDADES ANIMALES - ERRADICACIÓN DE BRUCELOSIS</t>
  </si>
  <si>
    <t>5-0-5-1</t>
  </si>
  <si>
    <t>Seguimiento a la vacunación contra brucelosis bovina</t>
  </si>
  <si>
    <t>Terneras y bucerras vacunadas contra  Brucelosis</t>
  </si>
  <si>
    <t>5-0-5-2</t>
  </si>
  <si>
    <t>Predios con vacunación contra Brucelosis.</t>
  </si>
  <si>
    <t>5-0-5-3</t>
  </si>
  <si>
    <t>Ingreso al programa de certificación de predios libres</t>
  </si>
  <si>
    <t>Predios que han ingresado al programa de certificación de predios libres</t>
  </si>
  <si>
    <t>5-0-5-4</t>
  </si>
  <si>
    <t>Certificación de predios libres de brucelosis</t>
  </si>
  <si>
    <t>Predios libres con certificado vigente</t>
  </si>
  <si>
    <t>5-0-5-5</t>
  </si>
  <si>
    <t>Predios libres nuevos certificados por ICA</t>
  </si>
  <si>
    <t>5-0-5-6</t>
  </si>
  <si>
    <t xml:space="preserve"> Predios libres nuevos certificados por OIA</t>
  </si>
  <si>
    <t>5-0-5-7</t>
  </si>
  <si>
    <t>Predios que han abandonado el proceso de certificación</t>
  </si>
  <si>
    <t>5-0-5-8</t>
  </si>
  <si>
    <t>Recertificación de predios libres de brucelosis</t>
  </si>
  <si>
    <t>Predios libres recertificados por ICA</t>
  </si>
  <si>
    <t>5-0-5-9</t>
  </si>
  <si>
    <t>Predios libres recertificados por OIA</t>
  </si>
  <si>
    <t>5-0-5-10</t>
  </si>
  <si>
    <t>Animales muestreados en predios certificados</t>
  </si>
  <si>
    <t>Animales muestreados por el ICA</t>
  </si>
  <si>
    <t>5-0-5-11</t>
  </si>
  <si>
    <t>Animales muestreados por OIA</t>
  </si>
  <si>
    <t>5-0-5-12</t>
  </si>
  <si>
    <t xml:space="preserve">Actualización semanal de los listados de predios certificados en el Software de predios libres de brucelosis </t>
  </si>
  <si>
    <t>Predios libres con ganadería bovina</t>
  </si>
  <si>
    <t>5-0-5-13</t>
  </si>
  <si>
    <t>Predios libres con ganadería bufalina</t>
  </si>
  <si>
    <t>5-0-5-14</t>
  </si>
  <si>
    <t>Predios libres con ganadería bovina y bufalina</t>
  </si>
  <si>
    <t>5-0-5-15</t>
  </si>
  <si>
    <t>Seguimiento al número de predios en saneamiento</t>
  </si>
  <si>
    <t>Predios en saneamiento por Organismos de Inspección</t>
  </si>
  <si>
    <t>5-0-5-16</t>
  </si>
  <si>
    <t>Predios en saneamiento por ICA</t>
  </si>
  <si>
    <t>5-0-5-17</t>
  </si>
  <si>
    <t>Predios en que se ha suspendido el proceso de saneamiento</t>
  </si>
  <si>
    <t>5-0-5-18</t>
  </si>
  <si>
    <t>Seguimiento a  organismos de inspección autorizados para Brucelosis.</t>
  </si>
  <si>
    <t>Visitas de seguimiento a  las sedes de los organismos de inspección autorizados para Brucelosis.</t>
  </si>
  <si>
    <t>5-0-5-19</t>
  </si>
  <si>
    <t xml:space="preserve"> Visitas  de seguimiento a predios atendidos por organismos de inspección autorizados para Brucelosis</t>
  </si>
  <si>
    <t>5-0-5-20</t>
  </si>
  <si>
    <t>Realización de eventos de actualización a profesionales y personal de apoyo a las actividades de campo en las oficinas locales</t>
  </si>
  <si>
    <t>Eventos de actualización de Brucelosis bovina realizados.</t>
  </si>
  <si>
    <t>5-0-5-21</t>
  </si>
  <si>
    <t>Participantes en eventos de actualización de Brucelosis bovina.</t>
  </si>
  <si>
    <t>5-0-5-22</t>
  </si>
  <si>
    <t>Realización de eventos de educomunicación sobre Brucelosis bovina dirigido a usuarios</t>
  </si>
  <si>
    <t>Eventos de Educomunicación sobre Brucelosis</t>
  </si>
  <si>
    <t>5-0-5-23</t>
  </si>
  <si>
    <t>Participantes en eventos de Educomunicación sobre Brucelosis</t>
  </si>
  <si>
    <t>5-0-1</t>
  </si>
  <si>
    <t>ZONAS LIBRES Y DE BAJA PREVALENCIA ENFERMEDADES ANIMALES - ERRADICACIÓN DE TUBERCULOSIS</t>
  </si>
  <si>
    <t>5-0-1-1</t>
  </si>
  <si>
    <t>5-0-1-2</t>
  </si>
  <si>
    <t>Certificación de predios como libres de tuberculosis</t>
  </si>
  <si>
    <t>5-0-1-3</t>
  </si>
  <si>
    <t xml:space="preserve"> Predios libres nuevos certificados por ICA</t>
  </si>
  <si>
    <t>5-0-1-4</t>
  </si>
  <si>
    <t>5-0-1-5</t>
  </si>
  <si>
    <t>5-0-1-6</t>
  </si>
  <si>
    <t>Recertificación de predios libres de tuberculosis</t>
  </si>
  <si>
    <t>5-0-1-7</t>
  </si>
  <si>
    <t>5-0-1-8</t>
  </si>
  <si>
    <t>Actualización semanal de los listados de predios certificados en el Software de predios libres de tuberculosis</t>
  </si>
  <si>
    <t>5-0-1-9</t>
  </si>
  <si>
    <t xml:space="preserve"> Predios libres con ganadería bufalina</t>
  </si>
  <si>
    <t>5-0-1-10</t>
  </si>
  <si>
    <t xml:space="preserve"> Seguimiento de número de predios en saneamiento</t>
  </si>
  <si>
    <t xml:space="preserve"> Predios en saneamiento detectados  por Organismos de Inspección</t>
  </si>
  <si>
    <t>5-0-1-11</t>
  </si>
  <si>
    <t xml:space="preserve"> Predios en saneamiento detectados por ICA</t>
  </si>
  <si>
    <t>5-0-1-12</t>
  </si>
  <si>
    <t>Predios en proceso de saneamiento</t>
  </si>
  <si>
    <t>5-0-1-13</t>
  </si>
  <si>
    <t>Aplicación  de Tuberculina por solicitud de ganaderos</t>
  </si>
  <si>
    <t>Animales tuberculinizados por ICA en ganadería Bovina</t>
  </si>
  <si>
    <t>5-0-1-14</t>
  </si>
  <si>
    <t>Animales tuberculinizados  por ICA en ganadería Bufalina</t>
  </si>
  <si>
    <t>5-0-1-15</t>
  </si>
  <si>
    <t>Animales tuberculinizados por OIA en ganadería Bovina</t>
  </si>
  <si>
    <t>5-0-1-16</t>
  </si>
  <si>
    <t>Animales tuberculinizados por OIA en ganadería Bufalina</t>
  </si>
  <si>
    <t>5-0-1-17</t>
  </si>
  <si>
    <t>Animales tuberculinizados en proceso de saneamiento en ganadería bovina</t>
  </si>
  <si>
    <t>5-0-1-18</t>
  </si>
  <si>
    <t>Animales tuberculinizados en proceso de saneamiento en ganadería bufalina</t>
  </si>
  <si>
    <t>5-0-1-19</t>
  </si>
  <si>
    <t>Sacrificio animales positivos a Tuberculosis</t>
  </si>
  <si>
    <t>Animales positivos a Tuberculosis sacrificados</t>
  </si>
  <si>
    <t>5-0-1-20</t>
  </si>
  <si>
    <t>Seguimiento al stock de tuberculina  en la Seccional</t>
  </si>
  <si>
    <t>Dosis de Tuberculina bovina existente.</t>
  </si>
  <si>
    <t>5-0-1-21</t>
  </si>
  <si>
    <t>Dosis de Tuberculina aviar existente.</t>
  </si>
  <si>
    <t>5-0-1-22</t>
  </si>
  <si>
    <t>Seguimiento a  organismos de inspección autorizados para Tuberculosis bovina.</t>
  </si>
  <si>
    <t>Visitas de seguimiento a  las sedes de los organismos de inspección autorizados para Tuberculosis bovina.</t>
  </si>
  <si>
    <t>5-0-1-23</t>
  </si>
  <si>
    <t xml:space="preserve"> Visitas  de seguimiento a predios atendidos por organismos de inspección autorizados para Tuberculosis bovina</t>
  </si>
  <si>
    <t>5-0-1-24</t>
  </si>
  <si>
    <t>Eventos de actualización de Tuberculosis bovina  realizados.</t>
  </si>
  <si>
    <t>5-0-1-25</t>
  </si>
  <si>
    <t>Participantes en eventos de actualización de Tuberculosis  bovina.</t>
  </si>
  <si>
    <t>5-0-1-26</t>
  </si>
  <si>
    <t>Realización de eventos de educomunicación sobre Tuberculosis bovina dirigido a usuarios</t>
  </si>
  <si>
    <t>Eventos de Educomunicación sobre Tuberculosis bovina.</t>
  </si>
  <si>
    <t>5-0-1-27</t>
  </si>
  <si>
    <t>Participantes en eventos de Educomunicación sobre Tuberculosis bovina.</t>
  </si>
  <si>
    <t>5-0-4</t>
  </si>
  <si>
    <t>ZONAS LIBRES Y DE BAJA PREVALENCIA ENFERMEDADES ANIMALES   - PPC</t>
  </si>
  <si>
    <t>5-0-4-1</t>
  </si>
  <si>
    <t>ZONAS LIBRES Y DE BAJA PREVALENCIA ENFERMEDADES ANIMALES  - PPC</t>
  </si>
  <si>
    <t>Atención a sospechas de cuadro sistémico Porcino.</t>
  </si>
  <si>
    <t>Sospechas de cuadro sistémico porcino atendidas.</t>
  </si>
  <si>
    <t>5-0-4-2</t>
  </si>
  <si>
    <t>Seguimiento a la vacunación.</t>
  </si>
  <si>
    <t>Reuniones de seguimiento a la vacunación en PPC realizadas.</t>
  </si>
  <si>
    <t>5-0-4-3</t>
  </si>
  <si>
    <t>Informes de seguimiento a la vacunación en PPC entregados</t>
  </si>
  <si>
    <t>5-0-4-4</t>
  </si>
  <si>
    <t>Control a la movilización en los puestos de control establecidos por el ICA en zonas Libres o en proceso  de ser declaradas libres de PPC</t>
  </si>
  <si>
    <t>Movilizaciones  de porcinos controladas</t>
  </si>
  <si>
    <t>5-0-4-5</t>
  </si>
  <si>
    <t xml:space="preserve">ZONAS LIBRES Y DE BAJA PREVALENCIA ENFERMEDADES ANIMALES  - PPC </t>
  </si>
  <si>
    <t>Movilizaciones de productos porcinos controladas</t>
  </si>
  <si>
    <t>5-0-4-6</t>
  </si>
  <si>
    <t>Vigilancia y seguimiento a predios alto riesgo de la zona declarada  Libre de PPC.</t>
  </si>
  <si>
    <t>Predios  de alto riesgo de PPC vigilados.</t>
  </si>
  <si>
    <t>5-0-4-7</t>
  </si>
  <si>
    <t xml:space="preserve">Animales vigilados en predios de alto riesgo para PPC </t>
  </si>
  <si>
    <t>5-0-4-8</t>
  </si>
  <si>
    <t>Vigilancia y seguimiento en PPC a predios de las zonas de frontera.</t>
  </si>
  <si>
    <t xml:space="preserve"> Predios  en zonas de frontera vigilados para PPC.</t>
  </si>
  <si>
    <t>5-0-4-9</t>
  </si>
  <si>
    <t xml:space="preserve"> Animales vigilados para PPC .</t>
  </si>
  <si>
    <t>5-0-4-10</t>
  </si>
  <si>
    <t xml:space="preserve">Vigilancia y seguimiento en PPC a predios de producción informal de la Costa Atlántica </t>
  </si>
  <si>
    <t>Predios  VIgilados para PPC.</t>
  </si>
  <si>
    <t>5-0-4-11</t>
  </si>
  <si>
    <t>Animales  vigilados para PPC</t>
  </si>
  <si>
    <t>5-0-4-12</t>
  </si>
  <si>
    <t>Vigilancia a concentraciones de porcinos</t>
  </si>
  <si>
    <t>5-0-4-13</t>
  </si>
  <si>
    <t>Visitas de supervisión a concentraciones de animales  con presencia de porcinos realizadas.</t>
  </si>
  <si>
    <t>5-0-4-14</t>
  </si>
  <si>
    <t>Porcinos vigilados en concentraciones animales .</t>
  </si>
  <si>
    <t>5-0-4-15</t>
  </si>
  <si>
    <t>Seguimiento a plantas de sacrificio de porcinos</t>
  </si>
  <si>
    <t>5-0-4-16</t>
  </si>
  <si>
    <t>Porcinos inspeccionados en plantas de beneficio .</t>
  </si>
  <si>
    <t>5-0-4-17</t>
  </si>
  <si>
    <t>Simulacros regionales  en PPC.</t>
  </si>
  <si>
    <t>Simulacros realizados sobre de PPC</t>
  </si>
  <si>
    <t>5-0-4-18</t>
  </si>
  <si>
    <t>Participantes en simulacros regionales de PPC.</t>
  </si>
  <si>
    <t>5-0-4-19</t>
  </si>
  <si>
    <t>Participantes de la seccional en simulacros regionales de PPC.</t>
  </si>
  <si>
    <t>5-0-4-20</t>
  </si>
  <si>
    <t>Eventos de  educomunicacion sobre PPC</t>
  </si>
  <si>
    <t>5-0-4-21</t>
  </si>
  <si>
    <t>Asistentes a eventos de educomunicación sobre PPC.</t>
  </si>
  <si>
    <t>5-0-6</t>
  </si>
  <si>
    <t>ZONAS LIBRES Y DE BAJA PREVALENCIA ENFERMEDADES ANIMALES - ENFERMEDADES AVIARES</t>
  </si>
  <si>
    <t>5-0-6-1</t>
  </si>
  <si>
    <t>ZONAS LIBRES Y DE BAJA PREVALENCIA ENFERMEDADES ANIMALES  - ENFERMEDADES AVIARES</t>
  </si>
  <si>
    <t>Atención de sospechas de cuadro neurológico-respiratorio aviar.</t>
  </si>
  <si>
    <t>Sospechas de cuadro neurológico-respiratorio aviar atendidas</t>
  </si>
  <si>
    <t>5-0-6-2</t>
  </si>
  <si>
    <t>ZONAS LIBRES Y DE BAJA PREVALENCIA ENFERMEDADES ANIMALES   - ENFERMEDADES AVIARES</t>
  </si>
  <si>
    <t>Muestreo en avicultura comercial a nivel departamental. Influenza Aviar</t>
  </si>
  <si>
    <t>Granjas muestreadas.</t>
  </si>
  <si>
    <t>5-0-6-3</t>
  </si>
  <si>
    <t>Aves muestreadas.</t>
  </si>
  <si>
    <t>5-0-6-4</t>
  </si>
  <si>
    <t>Muestreo de aves de traspatio alrededor de granjas reproductoras. Influenza Aviar</t>
  </si>
  <si>
    <t>Predios muestreados.</t>
  </si>
  <si>
    <t>5-0-6-5</t>
  </si>
  <si>
    <t>Aves muestreados.</t>
  </si>
  <si>
    <t>5-0-6-6</t>
  </si>
  <si>
    <t xml:space="preserve">ZONAS LIBRES Y DE BAJA PREVALENCIA ENFERMEDADES ANIMALES  - ENFERMEDADES AVIARES </t>
  </si>
  <si>
    <t>Muestreo de aves de traspatio alrededor de los humedales bajo monitoreo. Influenza Aviar</t>
  </si>
  <si>
    <t>5-0-6-7</t>
  </si>
  <si>
    <t>Aves muestreadas</t>
  </si>
  <si>
    <t>5-0-6-8</t>
  </si>
  <si>
    <t>Muestreo de aves vivas comercializadas en plazas de mercado. Influenza Aviar</t>
  </si>
  <si>
    <t>Plazas de mercado de aves vivas muestreadas</t>
  </si>
  <si>
    <t>5-0-6-9</t>
  </si>
  <si>
    <t>5-0-6-10</t>
  </si>
  <si>
    <t>Muestreo de aves de combate. Influenza Aviar</t>
  </si>
  <si>
    <t>Predios muestreados</t>
  </si>
  <si>
    <t>5-0-6-11</t>
  </si>
  <si>
    <t>5-0-6-12</t>
  </si>
  <si>
    <t>Muestreo en avicultura comercial a nivel departamental. Enfermedad de Newcastle</t>
  </si>
  <si>
    <t>5-0-6-13</t>
  </si>
  <si>
    <t>5-0-6-15</t>
  </si>
  <si>
    <t>Muestreo de aves de traspatio. Enfermedad de Newcastle</t>
  </si>
  <si>
    <t>5-0-6-16</t>
  </si>
  <si>
    <t>5-0-6-17</t>
  </si>
  <si>
    <t xml:space="preserve">Simulacro Nacional de Emergencia Sanitaria Aviar. </t>
  </si>
  <si>
    <t>Simulacros de emergencia sanitaria aviar realizados.</t>
  </si>
  <si>
    <t>5-0-6-18</t>
  </si>
  <si>
    <t>Participantes en simulacros de emergencia sanitaria aviar.</t>
  </si>
  <si>
    <t>5-0-6-19</t>
  </si>
  <si>
    <t>Organizadores de simulacros de emergencia sanitaria aviar.</t>
  </si>
  <si>
    <t>5-0-6-20</t>
  </si>
  <si>
    <t>Visitas de certificación, recertificación y seguimiento a granjas avícolas bioseguras.</t>
  </si>
  <si>
    <t>Visitas  realizadas.</t>
  </si>
  <si>
    <t>5-0-6-21</t>
  </si>
  <si>
    <t>Conceptos aprobados emitidos</t>
  </si>
  <si>
    <t>5-0-6-22</t>
  </si>
  <si>
    <t>Conceptos aplazados emitidos</t>
  </si>
  <si>
    <t>5-0-6-23</t>
  </si>
  <si>
    <t>Conceptos rechazados emitidos</t>
  </si>
  <si>
    <t>5-0-6-24</t>
  </si>
  <si>
    <t>Visita a predios avícolas de alto riesgo.</t>
  </si>
  <si>
    <t>Visitas realizadas.</t>
  </si>
  <si>
    <t>5-0-6-25</t>
  </si>
  <si>
    <t>Vigilancia a compartimentos certificados libres de la Enfermedad de Newcastle</t>
  </si>
  <si>
    <t>No. De compartimentos certificados bajo vigilancia</t>
  </si>
  <si>
    <t>5-0-6-26</t>
  </si>
  <si>
    <t>Participación en comité regional de sanidad avícola en atención a la Resolución 2909 de 2010.</t>
  </si>
  <si>
    <t>Participación del ICA en los comités regionales</t>
  </si>
  <si>
    <t>5-0-6-27</t>
  </si>
  <si>
    <t>Realización de eventos de actualización en las enfermedades aviares de control oficial a profesionales y personal de apoyo a las actividades de campo en las oficinas locales</t>
  </si>
  <si>
    <t>Eventos de actualización de enfermedades aviares de control oficial  realizados.</t>
  </si>
  <si>
    <t>5-0-6-28</t>
  </si>
  <si>
    <t>Participantes en eventos de actualización de enfermedades aviares de control oficial.</t>
  </si>
  <si>
    <t>5-0-6-29</t>
  </si>
  <si>
    <t>Realización de eventos de educomunicación en las enfermedades aviares de control oficial a dirigido a usuarios</t>
  </si>
  <si>
    <t>Eventos de Educomunicación sobre las enfermedades aviares de control oficial realizados.</t>
  </si>
  <si>
    <t>5-0-6-30</t>
  </si>
  <si>
    <t>Participantes en eventos de Educomunicación sobre las enfermedades aviares de control oficial.</t>
  </si>
  <si>
    <t>5-0-6-31</t>
  </si>
  <si>
    <t>Muestreos de Salmonelosis en granjas de material genético</t>
  </si>
  <si>
    <t>Granjas de material genético muestreadas</t>
  </si>
  <si>
    <t>5-0-6-32</t>
  </si>
  <si>
    <t>Muestreos de Salmonelosis en plantas de incubación aviar</t>
  </si>
  <si>
    <t>Plantas de incubación muestreadas</t>
  </si>
  <si>
    <t>5-0-6-33</t>
  </si>
  <si>
    <t>Muestreos de Salmonelosis en granjas habilitadas para la exportación</t>
  </si>
  <si>
    <t>Granjas habilitadas para exportación muestreadas</t>
  </si>
  <si>
    <t>5-0-6-34</t>
  </si>
  <si>
    <t>Actualización de base de datos RSPA y GAB</t>
  </si>
  <si>
    <t>Base de datos actualizada que coincide con el censo nacional y con la población de granjas registradas y certificadas en el país</t>
  </si>
  <si>
    <t>5-0-2</t>
  </si>
  <si>
    <t>ZONAS LIBRES Y DE BAJA PREVALENCIA DE ENFERMEDADES ANIMALES - EEB</t>
  </si>
  <si>
    <t>5-0-2-1</t>
  </si>
  <si>
    <t>ZONAS LIBRES Y DE BAJA PREVALENCIA ENFERMEDADES ANIMALES - ENCEFALOPATIA ESPONGIFORME BOVINA- EEB</t>
  </si>
  <si>
    <t xml:space="preserve">Toma, conservación y envío de muestras para la detección de la EEB por vigilancia pasiva  en bovinos mayores de 30 meses. </t>
  </si>
  <si>
    <t>Animales muestreados para la vigilancia pasiva de EEB .</t>
  </si>
  <si>
    <t>5-0-2-2</t>
  </si>
  <si>
    <t>Toma, conservacion y envio de muestras para la deteccion de EEB por vigilancia activa  de bovinos sanos mayores de 36 meses en plantas de beneficio.</t>
  </si>
  <si>
    <t>Animales muestreados para la vigilancia activa de EEB .</t>
  </si>
  <si>
    <t>5-0-2-3</t>
  </si>
  <si>
    <t>Auditorias a plantas registradas productoras de harinas de carne y de hueso o  chicharrones.</t>
  </si>
  <si>
    <t>Auditorias  a plantas productoras de harinas realizadas.</t>
  </si>
  <si>
    <t>5-0-2-4</t>
  </si>
  <si>
    <t>Muestreo de productos balanceados para rumiantes (registrados/autoconsumo) para la detección de proteína de origen mamífero.</t>
  </si>
  <si>
    <t>Muestreos  de productos balanceados para rumiantes realizados.</t>
  </si>
  <si>
    <t>5-0-2-5</t>
  </si>
  <si>
    <t xml:space="preserve">Auditoría a plantas que producen alimentos balanceados para rumiantes.  </t>
  </si>
  <si>
    <t>Auditorías  a plantas que producen alimentos balanceados para rumiantes realizadas.</t>
  </si>
  <si>
    <t>5-0-2-6</t>
  </si>
  <si>
    <t>Seguimiento  a predios con  bovinos importados de países con riesgo controlado o indeterminado a EEB .</t>
  </si>
  <si>
    <t>Visitas de vigilancia a los animales importados.</t>
  </si>
  <si>
    <t>5-0-2-7</t>
  </si>
  <si>
    <t>Eventos de actualización de EEB  realizados.</t>
  </si>
  <si>
    <t>5-0-2-8</t>
  </si>
  <si>
    <t>Participantes en eventos de actualización de EEB.</t>
  </si>
  <si>
    <t>5-0-2-9</t>
  </si>
  <si>
    <t>Realización de eventos de educomunicación sobre EEB dirigido a usuarios</t>
  </si>
  <si>
    <t>Eventos de Educomunicación sobre EEB.</t>
  </si>
  <si>
    <t>5-0-2-10</t>
  </si>
  <si>
    <t>Participantes en eventos de Educomunicación sobre EEB.</t>
  </si>
  <si>
    <t>CONTROL  Y ERRADICACION DE ENFERMEDADES EN ANIMALES</t>
  </si>
  <si>
    <t>CONTROL  Y ERRADICACION DE ENFERMEDADES EN ANIMALES (1. ENCEFALITIS EQUINA)</t>
  </si>
  <si>
    <t>Atención de sospechas de síndrome neurológico  en équidos</t>
  </si>
  <si>
    <t>Sospechas de síndrome neurológico  en équidos (EEV) atendidas.</t>
  </si>
  <si>
    <t>Vacunación de équidos contra EEV</t>
  </si>
  <si>
    <t>équidos vacunados contra EEV</t>
  </si>
  <si>
    <t>Seguimiento a la vacunación de équidos contra EEV realizada por terceros.</t>
  </si>
  <si>
    <t>Informes  de  seguimiento a la vacunación EEV enviados.</t>
  </si>
  <si>
    <t>Vigilancia a concentraciones de équidos.</t>
  </si>
  <si>
    <t>Visitas de supervisión a concentraciones de animales  con presencia de équidos realizadas.</t>
  </si>
  <si>
    <t xml:space="preserve">Équidos vigilados en concentraciones animales. </t>
  </si>
  <si>
    <t>Simulacros regionales  en EEV.</t>
  </si>
  <si>
    <t>Simulacros realizados de EEV</t>
  </si>
  <si>
    <t>Participantes en simulacros regionales de EEV.</t>
  </si>
  <si>
    <t>Participantes de la seccional en simulacros regionales de EEV.</t>
  </si>
  <si>
    <t>Eventos de educomunicación de EEV.</t>
  </si>
  <si>
    <t>Asistentes a eventos de educomunicación sobre EEV</t>
  </si>
  <si>
    <t>CONTROL  Y ERRADICACION DE ENFERMEDADES EN ANIMALES (2. RABIA DE ORIGEN SILVESTRE)</t>
  </si>
  <si>
    <t>Atención de sospechas de síndrome neurológico.</t>
  </si>
  <si>
    <t>Sospechas de síndrome neurológico  atendidas.</t>
  </si>
  <si>
    <t>Control  de murciélagos hematófagos asociado al seguimiento de focos.</t>
  </si>
  <si>
    <t>Visitas de captura realizadas en seguimiento a focos.</t>
  </si>
  <si>
    <t>Envío de murciélagos hematófogos al laboratorio .</t>
  </si>
  <si>
    <t>Murciélagos hematófagos enviados al laboratorio.</t>
  </si>
  <si>
    <t xml:space="preserve">Participación en Comité Departamental de Control de  Zoonosis </t>
  </si>
  <si>
    <t>Simulacros regionales  en rabia de origen silvestre.</t>
  </si>
  <si>
    <t>Simulacros realizados sobre de rabia de origen silvestre</t>
  </si>
  <si>
    <t>Participantes en simulacros regionales de rabia de origen silvestre.</t>
  </si>
  <si>
    <t>Participantes de la seccional en simulacros regionales de rabia de origen silvestre.</t>
  </si>
  <si>
    <t>Eventos de educomunicación de rabia de origen silvestre.</t>
  </si>
  <si>
    <t>Asistentes a eventos de educomunicación sobre rabia de origen silvestre</t>
  </si>
  <si>
    <t>Registro pecuario de establecimientos acuícolas</t>
  </si>
  <si>
    <t>Predios registrados</t>
  </si>
  <si>
    <t>CONTROL  Y ERRADICACION DE ENFERMEDADES EN ANIMALES  (4.  CONTROL SANITARIO  DE LAS ESPECIES ACUICOLAS PRIORIZADAS)</t>
  </si>
  <si>
    <t>Seguimiento a predios acuícolas</t>
  </si>
  <si>
    <t>Visitas de seguimiento a predios acuícolas realizadas.</t>
  </si>
  <si>
    <t>CONTROL  Y ERRADICACION DE ENFERMEDADES EN ANIMALES  (4. CONTROL SANITARIO  DE LAS ESPECIES ACUICOLAS PRIORIZADAS)</t>
  </si>
  <si>
    <t xml:space="preserve">Seguimiento a predios  exportadores  de peces y camarones. </t>
  </si>
  <si>
    <t>Visitas de seguimiento a predios  exportadores  de peces y camarones realizadas.</t>
  </si>
  <si>
    <t>5-0-5-24</t>
  </si>
  <si>
    <t>CONTROL  Y ERRADICACION DE ENFERMEDADES EN ANIMALES (4. CONTROL SANITARIO  DE LAS ESPECIES ACUICOLAS PRIORIZADAS)</t>
  </si>
  <si>
    <t>Toma de muestras para la vigilancia de Manchas-blancas -WSSV  y  Cabeza amarilla-YHV en establecimientos productores de camarón de la zona Caribe.</t>
  </si>
  <si>
    <t>Establecimientos productores de camarón muestreados.</t>
  </si>
  <si>
    <t>5-0-5-25</t>
  </si>
  <si>
    <t>Realización de eventos de actualización en sanidad acuícola</t>
  </si>
  <si>
    <t>Eventos de actualización de sanidad acuícola realizados.</t>
  </si>
  <si>
    <t>5-0-5-26</t>
  </si>
  <si>
    <t>Participantes en eventos de actualización de sanidad acuícola.</t>
  </si>
  <si>
    <t>5-0-5-27</t>
  </si>
  <si>
    <t>Realización de eventos de Educomunicación a productores en sanidad acuícola</t>
  </si>
  <si>
    <t xml:space="preserve"> Eventos  de educomunicación a productores en sanidad acuícola</t>
  </si>
  <si>
    <t>5-0-5-28</t>
  </si>
  <si>
    <t>Participantes en eventos de educomunicación de sanidad acuícola.</t>
  </si>
  <si>
    <t>5-0-5-29</t>
  </si>
  <si>
    <t>CONTROL  Y ERRADICACION DE ENFERMEDADES EN ANIMALES (5. CONTROL SANITARIO  DE LAS ESPECIES OVINO Y CAPRINO)</t>
  </si>
  <si>
    <t>Vigilancia y Seguimiento de enfermedades en predios de producción informal de la Costa Atlantica, Santander, Valle del Cauca, Boyacá, Meta, Cundinamarca y Cauca</t>
  </si>
  <si>
    <t>Predios Visitados</t>
  </si>
  <si>
    <t>5-0-5-30</t>
  </si>
  <si>
    <t>Vigilancia a Concentraciones Ganaderas donde esten Ovinos y Caprinos</t>
  </si>
  <si>
    <t xml:space="preserve">Verificación de Guías Sanitarias de Movilización Animal </t>
  </si>
  <si>
    <t>5-0-5-31</t>
  </si>
  <si>
    <t>Visita de Supervición a concentraciones ganaderas de animales.</t>
  </si>
  <si>
    <t>5-0-5-32</t>
  </si>
  <si>
    <t>Ovinos y Caprinos vigilados en concentraciones ganaderas</t>
  </si>
  <si>
    <t>5-0-5-33</t>
  </si>
  <si>
    <t>Seguimiento a plantas de Sacrificio de la especie Ovino Caprino.</t>
  </si>
  <si>
    <t>Visitas realizadas a plantas de beneficio animal.</t>
  </si>
  <si>
    <t>5-0-5-34</t>
  </si>
  <si>
    <t>Ovinos y Caprinos inspeccionadosen plantas de beneficio</t>
  </si>
  <si>
    <t>5-0-5-35</t>
  </si>
  <si>
    <t>Eventos de educomunicación sobre control sanitario en Ovinos y Caprinos.</t>
  </si>
  <si>
    <t>Evento de educomunicación realizados</t>
  </si>
  <si>
    <t>5-0-5-36</t>
  </si>
  <si>
    <t>Participantes en eventos de educomunicación de la especie ovino caprina</t>
  </si>
  <si>
    <t>5-0-8</t>
  </si>
  <si>
    <t>SISTEMA NACIONAL DE IDENTIFICACIÓN E INFORMACIÓN DE ANIMALES</t>
  </si>
  <si>
    <t>5-0-8-1</t>
  </si>
  <si>
    <t>Identificación de Animales en predios de departamentos de frontera, certificacdos en BPG, Brucelosis y Tuberculosis, Plan Nacionalde Mejoramiento Genético y ZES</t>
  </si>
  <si>
    <t>Animales identificados y predios objeto de identificación</t>
  </si>
  <si>
    <t>5-0-8-2</t>
  </si>
  <si>
    <t>Implementación de nuevos puntos de servicio al ganadero</t>
  </si>
  <si>
    <t>Nuevos Puntos de Servicio</t>
  </si>
  <si>
    <t>5-0-8-3</t>
  </si>
  <si>
    <t>Registro de Hierros</t>
  </si>
  <si>
    <t>Hierros registrados</t>
  </si>
  <si>
    <t>5-0-8-4</t>
  </si>
  <si>
    <t>Registro de de Trasnportadores</t>
  </si>
  <si>
    <t>Transportadores registrados</t>
  </si>
  <si>
    <t>5-0-8-5</t>
  </si>
  <si>
    <t>Expedición de Guía de Transporte</t>
  </si>
  <si>
    <t>Guias de transporte expedidas</t>
  </si>
  <si>
    <t>5-0-8-6</t>
  </si>
  <si>
    <t>Expedición de Bonos de venta</t>
  </si>
  <si>
    <t>Bonos de venta expedidos</t>
  </si>
  <si>
    <t>5-0-8-7</t>
  </si>
  <si>
    <t>Registro de Establecimiento</t>
  </si>
  <si>
    <t>Establecimientos registrados</t>
  </si>
  <si>
    <t>5-0-8-8</t>
  </si>
  <si>
    <t>Registro de usuarios</t>
  </si>
  <si>
    <t>Usuarios registrados</t>
  </si>
  <si>
    <t>8-0-3</t>
  </si>
  <si>
    <t>SISTEMA DE INFORMACIÓN Y VIGILANCIA EPIDEMIOLÓGICA ANIMAL</t>
  </si>
  <si>
    <t>8-0-3-1</t>
  </si>
  <si>
    <t>SISTEMA DE INFORMACIÓN Y VIGILANCIA EPIDEMIOLÓGICA</t>
  </si>
  <si>
    <t xml:space="preserve">Identificación y formalización de Sensores </t>
  </si>
  <si>
    <t>Número de Municipios con sensores activos</t>
  </si>
  <si>
    <t>8-0-3-2</t>
  </si>
  <si>
    <t>Número de Sensores activos y formalizados</t>
  </si>
  <si>
    <t>8-0-3-3</t>
  </si>
  <si>
    <t>Notificaciones de ocurrencia de enfermedades de control oficial  e inusuales</t>
  </si>
  <si>
    <t>Notificaciones atendidas</t>
  </si>
  <si>
    <t>8-0-3-4</t>
  </si>
  <si>
    <t>Investigación epidemiológica de focos de enfermedad</t>
  </si>
  <si>
    <t>Investigaciones epidemiologicas</t>
  </si>
  <si>
    <t>8-0-3-5</t>
  </si>
  <si>
    <t xml:space="preserve"> Representación espacial de datos recolectados</t>
  </si>
  <si>
    <t>Mapas de Epidemiología Veterinaria Actualizados</t>
  </si>
  <si>
    <t>8-0-3-7</t>
  </si>
  <si>
    <t>Elaboración y envío de informes internacionales a OIE</t>
  </si>
  <si>
    <t>Informe semestral</t>
  </si>
  <si>
    <t>8-0-3-8</t>
  </si>
  <si>
    <t>Informe Anual</t>
  </si>
  <si>
    <t>8-0-3-9</t>
  </si>
  <si>
    <t xml:space="preserve">Elaboración y publicación de boletín de alerta semanal </t>
  </si>
  <si>
    <t>Informes publicados semanalmente en la página web del ICA</t>
  </si>
  <si>
    <t>8-0-3-10</t>
  </si>
  <si>
    <t>Consolidación y cierre de informe internacional semanal sobre ocurrencia de enfermedades a OPS</t>
  </si>
  <si>
    <t>Informes cerrados</t>
  </si>
  <si>
    <t>5-0-9</t>
  </si>
  <si>
    <t xml:space="preserve">SISTEMA DE SUPERVICIÓN Y CERTIFICACIÓN DE  INOCUIDAD </t>
  </si>
  <si>
    <t>5-0-9-1</t>
  </si>
  <si>
    <t>SISTEMA DE SUPERVISIÓN Y CERTIFICACIÓN DE  INOCUIDAD PECUARIA</t>
  </si>
  <si>
    <t>Certificación de predios en BPG</t>
  </si>
  <si>
    <t>Certificaciones</t>
  </si>
  <si>
    <t>5-0-9-2</t>
  </si>
  <si>
    <t>Auditoria a predios  a certificar</t>
  </si>
  <si>
    <t xml:space="preserve">Auditorias </t>
  </si>
  <si>
    <t>5-0-9-3</t>
  </si>
  <si>
    <t>Visitas de vigilancia a predios certificados</t>
  </si>
  <si>
    <t>Visitas de vigilancia.</t>
  </si>
  <si>
    <t>5-0-9-4</t>
  </si>
  <si>
    <t>Visitas de Inspección a predios en proceso de implementación de Buenas Prácticas Ganaderas.</t>
  </si>
  <si>
    <t xml:space="preserve">Visitas de inspección </t>
  </si>
  <si>
    <t>5-0-9-5</t>
  </si>
  <si>
    <t xml:space="preserve">Visitas Técnicas de Autorización </t>
  </si>
  <si>
    <t>Visitas de Autorización</t>
  </si>
  <si>
    <t xml:space="preserve"> Autorización Sanitaria y de Inocuidad a predios </t>
  </si>
  <si>
    <t>Autorizaciones</t>
  </si>
  <si>
    <t>5-0-9-6</t>
  </si>
  <si>
    <t>Gestión  de  Planes de Trabajo para la implementación  de las  buenas practicas ganaderas</t>
  </si>
  <si>
    <t>Planes de trabajo</t>
  </si>
  <si>
    <t>5-0-9-7</t>
  </si>
  <si>
    <t>Eventos de sensibilización (Eventos de educomunicación sobre inocuidad pecuaria)</t>
  </si>
  <si>
    <t>Eventos sensibilización</t>
  </si>
  <si>
    <t>5-0-9-8</t>
  </si>
  <si>
    <t xml:space="preserve">Asistentes </t>
  </si>
  <si>
    <t>5-0-9-9</t>
  </si>
  <si>
    <t>Talleres de buenas Practicas Ganaderas (Eventos de educomunicación)</t>
  </si>
  <si>
    <t xml:space="preserve">Talleres  </t>
  </si>
  <si>
    <t>5-0-9-10</t>
  </si>
  <si>
    <t xml:space="preserve"> Asistentes </t>
  </si>
  <si>
    <t>5-0-9-11</t>
  </si>
  <si>
    <t>Formulación del plan de monitoreo para la detección de sustancias químicas prohibidas,   restringidas y autorizadas.</t>
  </si>
  <si>
    <t>Plan de monitoreo formulado</t>
  </si>
  <si>
    <t>5-0-9-12</t>
  </si>
  <si>
    <t>Muestras tomadas</t>
  </si>
  <si>
    <t>5-0-9-13</t>
  </si>
  <si>
    <t>Formulación y ejecución del Plan de vigilancia de resistencia antimicrobiana.</t>
  </si>
  <si>
    <t>5-0-9-14</t>
  </si>
  <si>
    <t>5-0-9-15</t>
  </si>
  <si>
    <t>Visita de inspección basada en riesgo a predios con resultado positivo en los planes de residuos</t>
  </si>
  <si>
    <t>Numero de predios con resultado positivo /Predios inspeccionados</t>
  </si>
  <si>
    <t>5-0-10</t>
  </si>
  <si>
    <t>COMBATIR INSUMOS AGROPECUARIO ILEGALES Y FORMALIZACION PRODUCTORES</t>
  </si>
  <si>
    <t>5-0-10-1</t>
  </si>
  <si>
    <t xml:space="preserve">COMBATIR INSUMOS AGROPECUARIO ILEGALES Y FORMALIZACION PRODUCTORES </t>
  </si>
  <si>
    <t>Emisión de conceptos técnicos para registro de productos</t>
  </si>
  <si>
    <t xml:space="preserve">Conceptos emitidos </t>
  </si>
  <si>
    <t>5-0-10-2</t>
  </si>
  <si>
    <t>Modificación a registros de empresas de insumos veterinarios</t>
  </si>
  <si>
    <t>Modificaciones emitidos</t>
  </si>
  <si>
    <t>5-0-10-3</t>
  </si>
  <si>
    <t>Modificación a licencias de venta de insumos veterinarios</t>
  </si>
  <si>
    <t>5-0-10-4</t>
  </si>
  <si>
    <t>Certificación en buenas practicas de manufactura a las empresas nacionales de medicamentos veterinarios</t>
  </si>
  <si>
    <t>Certificados emitidos</t>
  </si>
  <si>
    <t>5-0-10-5</t>
  </si>
  <si>
    <t>Emisión de conceptos para importación de materia prima o producto terminado (Vuce)</t>
  </si>
  <si>
    <t>5-0-10-6</t>
  </si>
  <si>
    <t>Emisión de licencias de venta de insumos veterinarios</t>
  </si>
  <si>
    <t>Licencias de venta emitidas</t>
  </si>
  <si>
    <t>5-0-10-7</t>
  </si>
  <si>
    <t>Registro de empresas de insumos veterinarios</t>
  </si>
  <si>
    <t xml:space="preserve">Registros de empresas emitidos </t>
  </si>
  <si>
    <t>5-0-10-8</t>
  </si>
  <si>
    <t>Eventos de capacitación y sensibilización a autoridades, comercializadores y productores de insumos veterinarios</t>
  </si>
  <si>
    <t xml:space="preserve">Número de Eventos </t>
  </si>
  <si>
    <t>5-0-10-9</t>
  </si>
  <si>
    <t xml:space="preserve">Número de Asistentes </t>
  </si>
  <si>
    <t>5-0-10-10</t>
  </si>
  <si>
    <t>Visita de inspección a empresas productoras e importadoras de insumos veterinarios no registradas</t>
  </si>
  <si>
    <t>Visitas de Inspección</t>
  </si>
  <si>
    <t>5-0-10-11</t>
  </si>
  <si>
    <t>Visita de inspección a distribuidores de insumos veterinarios no registrados</t>
  </si>
  <si>
    <t>5-0-10-12</t>
  </si>
  <si>
    <t xml:space="preserve">Registro de distribuidores de insumos veterinarios </t>
  </si>
  <si>
    <t xml:space="preserve">Registros de distribuidores emitidos </t>
  </si>
  <si>
    <t>5-0-10-13</t>
  </si>
  <si>
    <t>Visita de seguimiento a empresas productoras e importadoras de insumos veterinarios</t>
  </si>
  <si>
    <t>Visitas de seguimiento</t>
  </si>
  <si>
    <t>5-0-10-14</t>
  </si>
  <si>
    <t>Visita de seguimiento a empresas productoras de harinas de origen animal</t>
  </si>
  <si>
    <t>5-0-10-15</t>
  </si>
  <si>
    <t>Visita de seguimiento a distribuidores de insumos veterinarios registrados</t>
  </si>
  <si>
    <t>5-0-10-16</t>
  </si>
  <si>
    <t>Formulación y ejecución del Plan de Muestreo para la verificación de la calidad de insumos veterinarios</t>
  </si>
  <si>
    <t>Plan de muestreo</t>
  </si>
  <si>
    <t>5-0-10-17</t>
  </si>
  <si>
    <t xml:space="preserve">Muestras de alimentos para animales </t>
  </si>
  <si>
    <t>5-0-10-18</t>
  </si>
  <si>
    <t xml:space="preserve">Muestras de medicamentos veterinarios </t>
  </si>
  <si>
    <t>5-0-10-19</t>
  </si>
  <si>
    <t xml:space="preserve">Muestras de suplementos alimenticios  para rumiantes </t>
  </si>
  <si>
    <t>5-0-10-20</t>
  </si>
  <si>
    <t>Auditorias a  productores de Material Genético Aviar.</t>
  </si>
  <si>
    <t>Auditorias realizadas</t>
  </si>
  <si>
    <t>5-0-10-21</t>
  </si>
  <si>
    <t>Auditorias a productores e importadores de material seminal y/o embriones</t>
  </si>
  <si>
    <t>5-0-10-22</t>
  </si>
  <si>
    <t>Auditorías de seguimiento a establecimientos productores, importadores y comercializadores de insumos veterinarios</t>
  </si>
  <si>
    <t xml:space="preserve">Auditorías de seguimiento </t>
  </si>
  <si>
    <t>PROTECCION ANIMAL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</si>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</sst>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Red]#,##0"/>
    <numFmt numFmtId="165" formatCode="_-* #,##0.00\ [$€]_-;\-* #,##0.00\ [$€]_-;_-* &quot;-&quot;??\ [$€]_-;_-@_-"/>
    <numFmt numFmtId="166" formatCode="_-* #,##0.00_-;\-* #,##0.00_-;_-* &quot;-&quot;??_-;_-@_-"/>
    <numFmt numFmtId="167" formatCode="#,##0.0;[Red]#,##0.0"/>
    <numFmt numFmtId="168" formatCode="0.0"/>
    <numFmt numFmtId="169" formatCode="#,##0.00;[Red]#,##0.00"/>
    <numFmt numFmtId="170" formatCode="0.0000"/>
  </numFmts>
  <fonts count="50" x14ac:knownFonts="1">
    <font>
      <sz val="11"/>
      <color theme="1"/>
      <name val="Calibri"/>
      <family val="2"/>
      <scheme val="minor"/>
    </font>
    <font>
      <sz val="11"/>
      <color theme="1"/>
      <name val="Calibri"/>
      <family val="2"/>
      <scheme val="minor"/>
    </font>
    <font>
      <sz val="8"/>
      <color theme="1"/>
      <name val="Calibri"/>
      <family val="2"/>
      <scheme val="minor"/>
    </font>
    <font>
      <b/>
      <sz val="8"/>
      <name val="Calibri"/>
      <family val="2"/>
      <scheme val="minor"/>
    </font>
    <font>
      <sz val="8"/>
      <name val="Calibri"/>
      <family val="2"/>
      <scheme val="minor"/>
    </font>
    <font>
      <b/>
      <sz val="8"/>
      <color theme="1"/>
      <name val="Calibri"/>
      <family val="2"/>
      <scheme val="minor"/>
    </font>
    <font>
      <b/>
      <sz val="7"/>
      <name val="Calibri"/>
      <family val="2"/>
      <scheme val="minor"/>
    </font>
    <font>
      <sz val="7"/>
      <color theme="1"/>
      <name val="Calibri"/>
      <family val="2"/>
      <scheme val="minor"/>
    </font>
    <font>
      <sz val="8"/>
      <color theme="0" tint="-0.249977111117893"/>
      <name val="Calibri"/>
      <family val="2"/>
      <scheme val="minor"/>
    </font>
    <font>
      <b/>
      <i/>
      <sz val="8"/>
      <name val="Calibri"/>
      <family val="2"/>
      <scheme val="minor"/>
    </font>
    <font>
      <i/>
      <sz val="8"/>
      <name val="Calibri"/>
      <family val="2"/>
      <scheme val="minor"/>
    </font>
    <font>
      <sz val="8"/>
      <color rgb="FFBFBFBF"/>
      <name val="Calibri"/>
      <family val="2"/>
      <scheme val="minor"/>
    </font>
    <font>
      <i/>
      <sz val="8"/>
      <color rgb="FFFF0000"/>
      <name val="Calibri"/>
      <family val="2"/>
      <scheme val="minor"/>
    </font>
    <font>
      <sz val="8"/>
      <color rgb="FFFF0000"/>
      <name val="Calibri"/>
      <family val="2"/>
      <scheme val="minor"/>
    </font>
    <font>
      <sz val="8"/>
      <color theme="1"/>
      <name val="Calibri"/>
      <family val="2"/>
    </font>
    <font>
      <b/>
      <u/>
      <sz val="8"/>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0"/>
      <name val="Verdana"/>
      <family val="2"/>
    </font>
    <font>
      <b/>
      <sz val="12"/>
      <name val="Calibri"/>
      <family val="2"/>
      <scheme val="minor"/>
    </font>
    <font>
      <b/>
      <sz val="10"/>
      <color theme="1"/>
      <name val="Calibri"/>
      <family val="2"/>
      <scheme val="minor"/>
    </font>
    <font>
      <sz val="8"/>
      <color theme="0" tint="-0.34998626667073579"/>
      <name val="Calibri"/>
      <family val="2"/>
      <scheme val="minor"/>
    </font>
    <font>
      <sz val="7"/>
      <name val="Calibri"/>
      <family val="2"/>
      <scheme val="minor"/>
    </font>
    <font>
      <b/>
      <sz val="7"/>
      <color theme="1"/>
      <name val="Calibri"/>
      <family val="2"/>
      <scheme val="minor"/>
    </font>
    <font>
      <b/>
      <sz val="8"/>
      <name val="Arial Narrow"/>
      <family val="2"/>
    </font>
    <font>
      <sz val="8"/>
      <name val="Arial Narrow"/>
      <family val="2"/>
    </font>
    <font>
      <b/>
      <u/>
      <sz val="8"/>
      <name val="Arial Narrow"/>
      <family val="2"/>
    </font>
    <font>
      <b/>
      <sz val="9"/>
      <color rgb="FF000000"/>
      <name val="Tahoma"/>
      <family val="2"/>
    </font>
    <font>
      <b/>
      <sz val="8"/>
      <color rgb="FF000000"/>
      <name val="Arial Narrow"/>
      <family val="2"/>
    </font>
    <font>
      <sz val="8"/>
      <color rgb="FF000000"/>
      <name val="Arial Narrow"/>
      <family val="2"/>
    </font>
    <font>
      <sz val="8"/>
      <name val="Calibri"/>
      <family val="2"/>
    </font>
    <font>
      <b/>
      <sz val="18"/>
      <name val="Calibri"/>
      <family val="2"/>
    </font>
    <font>
      <sz val="7"/>
      <name val="Calibri"/>
      <family val="2"/>
    </font>
    <font>
      <b/>
      <sz val="8"/>
      <name val="Calibri"/>
      <family val="2"/>
    </font>
    <font>
      <b/>
      <sz val="7"/>
      <name val="Calibri"/>
      <family val="2"/>
    </font>
    <font>
      <u/>
      <sz val="8"/>
      <name val="Calibri"/>
      <family val="2"/>
    </font>
    <font>
      <sz val="8"/>
      <name val="Arial"/>
      <family val="2"/>
    </font>
    <font>
      <b/>
      <sz val="11"/>
      <color theme="1"/>
      <name val="Calibri"/>
      <family val="2"/>
      <scheme val="minor"/>
    </font>
    <font>
      <sz val="8"/>
      <color theme="9" tint="-0.249977111117893"/>
      <name val="Calibri"/>
      <family val="2"/>
      <scheme val="minor"/>
    </font>
    <font>
      <sz val="8"/>
      <color theme="9" tint="-0.249977111117893"/>
      <name val="Calibri"/>
      <family val="2"/>
    </font>
    <font>
      <sz val="8"/>
      <color rgb="FFA6A6A6"/>
      <name val="Calibri"/>
      <family val="2"/>
    </font>
    <font>
      <sz val="10"/>
      <color theme="9" tint="-0.249977111117893"/>
      <name val="Calibri"/>
      <family val="2"/>
    </font>
    <font>
      <sz val="8"/>
      <color rgb="FF000000"/>
      <name val="Calibri"/>
      <family val="2"/>
    </font>
    <font>
      <sz val="8"/>
      <color rgb="FF76933C"/>
      <name val="Calibri"/>
      <family val="2"/>
    </font>
    <font>
      <sz val="8"/>
      <color rgb="FFBFBFBF"/>
      <name val="Calibri"/>
      <family val="2"/>
    </font>
    <font>
      <sz val="9"/>
      <color theme="1"/>
      <name val="Calibri"/>
      <family val="2"/>
      <scheme val="minor"/>
    </font>
    <font>
      <sz val="11"/>
      <color theme="9" tint="-0.249977111117893"/>
      <name val="Calibri"/>
      <family val="2"/>
      <scheme val="minor"/>
    </font>
    <font>
      <sz val="10"/>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0000"/>
        <bgColor indexed="64"/>
      </patternFill>
    </fill>
    <fill>
      <patternFill patternType="solid">
        <fgColor indexed="4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rgb="FF000000"/>
      </patternFill>
    </fill>
    <fill>
      <patternFill patternType="solid">
        <fgColor rgb="FFD9D9D9"/>
        <bgColor rgb="FF000000"/>
      </patternFill>
    </fill>
    <fill>
      <patternFill patternType="solid">
        <fgColor rgb="FF92CDDC"/>
        <bgColor rgb="FF000000"/>
      </patternFill>
    </fill>
    <fill>
      <patternFill patternType="solid">
        <fgColor rgb="FFCCC0DA"/>
        <bgColor rgb="FF000000"/>
      </patternFill>
    </fill>
    <fill>
      <patternFill patternType="solid">
        <fgColor rgb="FFFCD5B4"/>
        <bgColor rgb="FF000000"/>
      </patternFill>
    </fill>
    <fill>
      <patternFill patternType="solid">
        <fgColor rgb="FFB7DEE8"/>
        <bgColor rgb="FF000000"/>
      </patternFill>
    </fill>
    <fill>
      <patternFill patternType="solid">
        <fgColor rgb="FF92D050"/>
        <bgColor rgb="FF000000"/>
      </patternFill>
    </fill>
    <fill>
      <patternFill patternType="solid">
        <fgColor rgb="FFFFFFFF"/>
        <bgColor rgb="FF000000"/>
      </patternFill>
    </fill>
    <fill>
      <patternFill patternType="solid">
        <fgColor rgb="FF95B3D7"/>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bottom/>
      <diagonal/>
    </border>
    <border>
      <left style="thin">
        <color auto="1"/>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64">
    <xf numFmtId="0" fontId="0" fillId="0" borderId="0"/>
    <xf numFmtId="43" fontId="1" fillId="0" borderId="0" applyFont="0" applyFill="0" applyBorder="0" applyAlignment="0" applyProtection="0"/>
    <xf numFmtId="9" fontId="1"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8" fillId="0" borderId="0"/>
    <xf numFmtId="0" fontId="18" fillId="0" borderId="0"/>
    <xf numFmtId="0" fontId="18" fillId="0" borderId="0"/>
    <xf numFmtId="0" fontId="18" fillId="0" borderId="0"/>
    <xf numFmtId="0" fontId="19" fillId="0" borderId="0"/>
    <xf numFmtId="0" fontId="18" fillId="0" borderId="0"/>
    <xf numFmtId="0" fontId="1" fillId="0" borderId="0"/>
    <xf numFmtId="37" fontId="18" fillId="0" borderId="0"/>
    <xf numFmtId="0" fontId="18" fillId="0" borderId="0"/>
    <xf numFmtId="0" fontId="18" fillId="0" borderId="0"/>
    <xf numFmtId="0" fontId="18" fillId="0" borderId="0"/>
    <xf numFmtId="0" fontId="20" fillId="0" borderId="0"/>
    <xf numFmtId="0" fontId="19" fillId="0" borderId="0"/>
    <xf numFmtId="0" fontId="19" fillId="0" borderId="0"/>
    <xf numFmtId="0" fontId="1" fillId="0" borderId="0"/>
    <xf numFmtId="9"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49" fillId="0" borderId="0"/>
  </cellStyleXfs>
  <cellXfs count="553">
    <xf numFmtId="0" fontId="0" fillId="0" borderId="0" xfId="0"/>
    <xf numFmtId="0" fontId="2" fillId="0" borderId="0" xfId="0" applyFont="1"/>
    <xf numFmtId="0" fontId="3" fillId="2" borderId="0" xfId="0" applyFont="1" applyFill="1" applyBorder="1" applyAlignment="1" applyProtection="1">
      <protection locked="0"/>
    </xf>
    <xf numFmtId="0" fontId="4" fillId="2" borderId="0" xfId="0" applyFont="1" applyFill="1" applyBorder="1" applyAlignment="1" applyProtection="1">
      <protection locked="0"/>
    </xf>
    <xf numFmtId="0" fontId="4" fillId="2" borderId="0" xfId="0" applyFont="1" applyFill="1" applyBorder="1" applyAlignment="1" applyProtection="1">
      <alignment horizontal="left"/>
      <protection locked="0"/>
    </xf>
    <xf numFmtId="0" fontId="4" fillId="0" borderId="0" xfId="0" applyFont="1" applyFill="1" applyBorder="1" applyAlignment="1" applyProtection="1"/>
    <xf numFmtId="0" fontId="4" fillId="2" borderId="0" xfId="0" applyFont="1" applyFill="1" applyBorder="1" applyAlignment="1" applyProtection="1"/>
    <xf numFmtId="0" fontId="3" fillId="2" borderId="0" xfId="0" applyFont="1" applyFill="1" applyBorder="1" applyAlignment="1" applyProtection="1"/>
    <xf numFmtId="0" fontId="4" fillId="2" borderId="0" xfId="0" applyFont="1" applyFill="1" applyBorder="1" applyAlignment="1" applyProtection="1">
      <alignment horizontal="left"/>
    </xf>
    <xf numFmtId="0" fontId="3" fillId="5" borderId="1" xfId="0" applyFont="1" applyFill="1" applyBorder="1" applyAlignment="1" applyProtection="1">
      <alignment horizontal="center" vertical="center" wrapText="1"/>
    </xf>
    <xf numFmtId="164" fontId="3" fillId="4" borderId="1" xfId="0" applyNumberFormat="1"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164" fontId="6" fillId="4" borderId="1" xfId="0" applyNumberFormat="1" applyFont="1" applyFill="1" applyBorder="1" applyAlignment="1" applyProtection="1">
      <alignment horizontal="center" vertical="center" wrapText="1"/>
    </xf>
    <xf numFmtId="0" fontId="7" fillId="0" borderId="0" xfId="0" applyFont="1"/>
    <xf numFmtId="0" fontId="4" fillId="6" borderId="1" xfId="0" applyFont="1" applyFill="1" applyBorder="1" applyAlignment="1" applyProtection="1">
      <alignment horizontal="center" vertical="center" wrapText="1"/>
    </xf>
    <xf numFmtId="0" fontId="4" fillId="6" borderId="1" xfId="0" applyFont="1" applyFill="1" applyBorder="1" applyAlignment="1" applyProtection="1">
      <alignment vertical="center" wrapText="1"/>
    </xf>
    <xf numFmtId="164" fontId="4" fillId="6" borderId="1" xfId="0" applyNumberFormat="1" applyFont="1" applyFill="1" applyBorder="1" applyAlignment="1">
      <alignment horizontal="left" vertical="center" wrapText="1"/>
    </xf>
    <xf numFmtId="164" fontId="4" fillId="6" borderId="1" xfId="0" applyNumberFormat="1" applyFont="1" applyFill="1" applyBorder="1" applyAlignment="1" applyProtection="1">
      <alignment horizontal="center" vertical="center" wrapText="1"/>
    </xf>
    <xf numFmtId="164" fontId="2" fillId="6"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8" fillId="0" borderId="1" xfId="0" applyFont="1" applyFill="1" applyBorder="1" applyAlignment="1" applyProtection="1">
      <alignmen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xf>
    <xf numFmtId="10" fontId="4" fillId="0" borderId="1" xfId="2" applyNumberFormat="1" applyFont="1" applyFill="1" applyBorder="1" applyAlignment="1" applyProtection="1">
      <alignment horizontal="center" vertical="center" wrapText="1"/>
    </xf>
    <xf numFmtId="164" fontId="4" fillId="5"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wrapText="1"/>
    </xf>
    <xf numFmtId="0" fontId="2" fillId="0" borderId="0" xfId="0" applyFont="1" applyFill="1"/>
    <xf numFmtId="0" fontId="4"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164" fontId="2" fillId="0" borderId="1" xfId="0" applyNumberFormat="1" applyFont="1" applyFill="1" applyBorder="1" applyAlignment="1" applyProtection="1">
      <alignment horizontal="center" vertical="center"/>
    </xf>
    <xf numFmtId="164" fontId="4" fillId="0" borderId="1" xfId="0" applyNumberFormat="1" applyFont="1" applyFill="1" applyBorder="1" applyAlignment="1">
      <alignment horizontal="left" vertical="center" wrapText="1"/>
    </xf>
    <xf numFmtId="2" fontId="8" fillId="0" borderId="2" xfId="0" applyNumberFormat="1" applyFont="1" applyFill="1" applyBorder="1" applyAlignment="1" applyProtection="1">
      <alignment vertical="center" wrapText="1"/>
    </xf>
    <xf numFmtId="2" fontId="4" fillId="2" borderId="6" xfId="0" applyNumberFormat="1" applyFont="1" applyFill="1" applyBorder="1" applyAlignment="1" applyProtection="1">
      <alignment horizontal="left" vertical="center" wrapText="1"/>
    </xf>
    <xf numFmtId="2" fontId="4" fillId="0" borderId="1" xfId="0" applyNumberFormat="1" applyFont="1" applyFill="1" applyBorder="1" applyAlignment="1" applyProtection="1">
      <alignment horizontal="left" vertical="center" wrapText="1"/>
    </xf>
    <xf numFmtId="2" fontId="4" fillId="0" borderId="6" xfId="0" applyNumberFormat="1" applyFont="1" applyFill="1" applyBorder="1" applyAlignment="1" applyProtection="1">
      <alignment vertical="center" wrapText="1"/>
    </xf>
    <xf numFmtId="164" fontId="4" fillId="5" borderId="1" xfId="0" applyNumberFormat="1" applyFont="1" applyFill="1" applyBorder="1" applyAlignment="1">
      <alignment horizontal="left" vertical="center" wrapText="1"/>
    </xf>
    <xf numFmtId="164" fontId="2" fillId="0" borderId="0" xfId="0" applyNumberFormat="1" applyFont="1"/>
    <xf numFmtId="2" fontId="8" fillId="0" borderId="1" xfId="0" applyNumberFormat="1" applyFont="1" applyFill="1" applyBorder="1" applyAlignment="1" applyProtection="1">
      <alignment vertical="center" wrapText="1"/>
    </xf>
    <xf numFmtId="0" fontId="4" fillId="2" borderId="1" xfId="0" applyFont="1" applyFill="1" applyBorder="1" applyAlignment="1" applyProtection="1">
      <alignment horizontal="left" vertical="center" wrapText="1"/>
    </xf>
    <xf numFmtId="2" fontId="4" fillId="0" borderId="1" xfId="0" applyNumberFormat="1" applyFont="1" applyFill="1" applyBorder="1" applyAlignment="1" applyProtection="1">
      <alignment vertical="center" wrapText="1"/>
    </xf>
    <xf numFmtId="2" fontId="4" fillId="2" borderId="1" xfId="0" applyNumberFormat="1" applyFont="1" applyFill="1" applyBorder="1" applyAlignment="1" applyProtection="1">
      <alignment horizontal="left" vertical="center" wrapText="1"/>
    </xf>
    <xf numFmtId="0" fontId="4" fillId="2" borderId="1" xfId="0" applyFont="1" applyFill="1" applyBorder="1" applyAlignment="1" applyProtection="1">
      <alignment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164" fontId="4" fillId="7" borderId="1" xfId="0" applyNumberFormat="1" applyFont="1" applyFill="1" applyBorder="1" applyAlignment="1">
      <alignment horizontal="left" vertical="center" wrapText="1"/>
    </xf>
    <xf numFmtId="0" fontId="4" fillId="7" borderId="1" xfId="0" applyFont="1" applyFill="1" applyBorder="1" applyAlignment="1" applyProtection="1">
      <alignment horizontal="left" vertical="center" wrapText="1"/>
    </xf>
    <xf numFmtId="0" fontId="4" fillId="7" borderId="1" xfId="0" applyFont="1" applyFill="1" applyBorder="1" applyAlignment="1" applyProtection="1">
      <alignment horizontal="left" wrapText="1"/>
    </xf>
    <xf numFmtId="0" fontId="4" fillId="7" borderId="1" xfId="0" applyFont="1" applyFill="1" applyBorder="1" applyAlignment="1" applyProtection="1">
      <alignment horizontal="left"/>
    </xf>
    <xf numFmtId="0" fontId="4" fillId="7" borderId="1" xfId="0" applyFont="1" applyFill="1" applyBorder="1" applyAlignment="1" applyProtection="1">
      <alignment horizontal="left" vertical="center"/>
    </xf>
    <xf numFmtId="0" fontId="4" fillId="0" borderId="1" xfId="0" applyFont="1" applyBorder="1" applyAlignment="1" applyProtection="1">
      <alignment horizontal="left"/>
    </xf>
    <xf numFmtId="0" fontId="4" fillId="0" borderId="1" xfId="0" applyFont="1" applyFill="1" applyBorder="1" applyAlignment="1" applyProtection="1">
      <alignment horizontal="left"/>
    </xf>
    <xf numFmtId="164" fontId="4" fillId="8"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11" fillId="0" borderId="1" xfId="0" applyFont="1" applyBorder="1" applyAlignment="1">
      <alignment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4" fillId="0" borderId="1" xfId="0" applyFont="1" applyFill="1" applyBorder="1" applyAlignment="1" applyProtection="1">
      <alignment horizontal="justify"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14" fontId="4" fillId="6" borderId="1" xfId="0" applyNumberFormat="1" applyFont="1" applyFill="1" applyBorder="1" applyAlignment="1">
      <alignment horizontal="center" vertical="center" wrapText="1"/>
    </xf>
    <xf numFmtId="14" fontId="4" fillId="6" borderId="1" xfId="0" applyNumberFormat="1" applyFont="1" applyFill="1" applyBorder="1" applyAlignment="1">
      <alignment vertical="center" wrapText="1"/>
    </xf>
    <xf numFmtId="14" fontId="4" fillId="6" borderId="1" xfId="0" applyNumberFormat="1" applyFont="1" applyFill="1" applyBorder="1" applyAlignment="1">
      <alignment horizontal="left" wrapText="1"/>
    </xf>
    <xf numFmtId="0" fontId="4" fillId="0" borderId="0" xfId="0" applyFont="1" applyProtection="1"/>
    <xf numFmtId="0" fontId="4" fillId="0" borderId="0" xfId="0" applyFont="1" applyAlignment="1" applyProtection="1">
      <alignment horizontal="left" vertical="center"/>
    </xf>
    <xf numFmtId="0" fontId="4" fillId="0" borderId="0" xfId="0" applyFont="1" applyAlignment="1" applyProtection="1">
      <alignment horizontal="left"/>
    </xf>
    <xf numFmtId="0" fontId="4" fillId="0" borderId="0" xfId="0" applyFont="1" applyFill="1" applyAlignment="1" applyProtection="1">
      <alignment horizontal="left"/>
    </xf>
    <xf numFmtId="10" fontId="4" fillId="0" borderId="0" xfId="0" applyNumberFormat="1" applyFont="1" applyFill="1" applyAlignment="1" applyProtection="1">
      <alignment horizontal="center"/>
    </xf>
    <xf numFmtId="0" fontId="4" fillId="0" borderId="0" xfId="0" applyFont="1" applyAlignment="1" applyProtection="1">
      <alignment horizontal="center"/>
    </xf>
    <xf numFmtId="164" fontId="4" fillId="0" borderId="0" xfId="0" applyNumberFormat="1" applyFont="1" applyFill="1" applyProtection="1"/>
    <xf numFmtId="164" fontId="4" fillId="0" borderId="0" xfId="0" applyNumberFormat="1" applyFont="1" applyFill="1" applyAlignment="1" applyProtection="1">
      <alignment horizontal="center" vertical="center"/>
    </xf>
    <xf numFmtId="16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2" fillId="0" borderId="0" xfId="0" applyFont="1" applyProtection="1"/>
    <xf numFmtId="0" fontId="4" fillId="0" borderId="0" xfId="0" applyFont="1" applyFill="1" applyAlignment="1" applyProtection="1">
      <alignment horizontal="center"/>
    </xf>
    <xf numFmtId="0" fontId="21" fillId="2" borderId="0" xfId="0" applyFont="1" applyFill="1" applyBorder="1" applyAlignment="1" applyProtection="1">
      <protection locked="0"/>
    </xf>
    <xf numFmtId="0" fontId="4" fillId="0" borderId="0" xfId="0" applyFont="1" applyAlignment="1" applyProtection="1">
      <alignment horizontal="left" wrapText="1"/>
    </xf>
    <xf numFmtId="0" fontId="4" fillId="0" borderId="0" xfId="0" applyFont="1" applyAlignment="1" applyProtection="1">
      <alignment horizontal="left" vertical="center" wrapText="1"/>
    </xf>
    <xf numFmtId="0" fontId="21" fillId="2" borderId="0" xfId="0" applyFont="1" applyFill="1" applyBorder="1" applyAlignment="1" applyProtection="1"/>
    <xf numFmtId="0" fontId="21" fillId="2" borderId="7" xfId="0" applyFont="1" applyFill="1" applyBorder="1" applyAlignment="1" applyProtection="1">
      <alignment horizontal="left" vertical="center"/>
    </xf>
    <xf numFmtId="164" fontId="3" fillId="10" borderId="1" xfId="0" applyNumberFormat="1" applyFont="1" applyFill="1" applyBorder="1" applyAlignment="1" applyProtection="1">
      <alignment horizontal="center" vertical="center" wrapText="1"/>
    </xf>
    <xf numFmtId="164" fontId="3" fillId="11" borderId="8"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164" fontId="6" fillId="10" borderId="1" xfId="0" applyNumberFormat="1" applyFont="1" applyFill="1" applyBorder="1" applyAlignment="1" applyProtection="1">
      <alignment horizontal="center" vertical="center" wrapText="1"/>
    </xf>
    <xf numFmtId="164" fontId="6" fillId="11" borderId="1" xfId="0" applyNumberFormat="1" applyFont="1" applyFill="1" applyBorder="1" applyAlignment="1" applyProtection="1">
      <alignment horizontal="center" vertical="center" wrapText="1"/>
    </xf>
    <xf numFmtId="164" fontId="6" fillId="12" borderId="1" xfId="0" applyNumberFormat="1" applyFont="1" applyFill="1" applyBorder="1" applyAlignment="1" applyProtection="1">
      <alignment horizontal="center" vertical="center" wrapText="1"/>
    </xf>
    <xf numFmtId="0" fontId="4" fillId="6" borderId="1" xfId="0" applyFont="1" applyFill="1" applyBorder="1" applyAlignment="1" applyProtection="1">
      <alignment horizontal="left" vertical="center" wrapText="1"/>
    </xf>
    <xf numFmtId="164" fontId="4" fillId="0"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xf>
    <xf numFmtId="0" fontId="23" fillId="0" borderId="1" xfId="0" applyFont="1" applyFill="1" applyBorder="1" applyAlignment="1" applyProtection="1">
      <alignment horizontal="left" vertical="center" wrapText="1"/>
    </xf>
    <xf numFmtId="14" fontId="4" fillId="6" borderId="1" xfId="0" applyNumberFormat="1" applyFont="1" applyFill="1" applyBorder="1" applyAlignment="1">
      <alignment horizontal="left" vertical="center" wrapText="1"/>
    </xf>
    <xf numFmtId="164" fontId="4" fillId="6" borderId="1" xfId="0" applyNumberFormat="1" applyFont="1" applyFill="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0" xfId="0" applyFont="1" applyFill="1" applyAlignment="1" applyProtection="1">
      <alignment horizontal="left" wrapText="1"/>
    </xf>
    <xf numFmtId="0" fontId="4" fillId="0" borderId="0" xfId="0" applyFont="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3" xfId="0" applyFont="1" applyFill="1" applyBorder="1" applyAlignment="1" applyProtection="1">
      <alignment vertical="center" wrapText="1"/>
    </xf>
    <xf numFmtId="0" fontId="3" fillId="12" borderId="4" xfId="0" applyFont="1" applyFill="1" applyBorder="1" applyAlignment="1" applyProtection="1">
      <alignment vertical="center" wrapText="1"/>
    </xf>
    <xf numFmtId="164" fontId="3" fillId="12" borderId="1" xfId="0" applyNumberFormat="1"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13" borderId="6" xfId="0"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164" fontId="3" fillId="3" borderId="6" xfId="0" applyNumberFormat="1"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14" borderId="6" xfId="0" applyFont="1" applyFill="1" applyBorder="1" applyAlignment="1" applyProtection="1">
      <alignment horizontal="center" vertical="center" wrapText="1"/>
    </xf>
    <xf numFmtId="14" fontId="4" fillId="6" borderId="1" xfId="0" applyNumberFormat="1" applyFont="1" applyFill="1" applyBorder="1" applyAlignment="1" applyProtection="1">
      <alignment horizontal="left" vertical="center" wrapText="1"/>
    </xf>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164" fontId="4" fillId="6" borderId="1" xfId="0" applyNumberFormat="1" applyFont="1" applyFill="1" applyBorder="1" applyAlignment="1">
      <alignment horizontal="center" vertical="center" wrapText="1"/>
    </xf>
    <xf numFmtId="14" fontId="4" fillId="0" borderId="1" xfId="0" applyNumberFormat="1" applyFont="1" applyFill="1" applyBorder="1" applyAlignment="1" applyProtection="1">
      <alignment horizontal="left" vertical="center" wrapText="1"/>
    </xf>
    <xf numFmtId="9" fontId="4" fillId="0"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protection locked="0"/>
    </xf>
    <xf numFmtId="9" fontId="4" fillId="0" borderId="1" xfId="2" applyFont="1" applyFill="1" applyBorder="1" applyAlignment="1" applyProtection="1">
      <alignment horizontal="right" vertical="center" wrapText="1"/>
      <protection locked="0"/>
    </xf>
    <xf numFmtId="9" fontId="4" fillId="0" borderId="1" xfId="2" applyFont="1" applyFill="1" applyBorder="1" applyAlignment="1">
      <alignment horizontal="center" vertical="center" wrapText="1"/>
    </xf>
    <xf numFmtId="9" fontId="4" fillId="0" borderId="1" xfId="2"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center" vertical="center"/>
    </xf>
    <xf numFmtId="164" fontId="4" fillId="0" borderId="1" xfId="0" applyNumberFormat="1" applyFont="1" applyFill="1" applyBorder="1" applyAlignment="1" applyProtection="1">
      <alignment horizontal="righ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9" fontId="4" fillId="0" borderId="1" xfId="2" applyFont="1" applyFill="1" applyBorder="1" applyAlignment="1" applyProtection="1">
      <alignment horizontal="right" vertical="center" wrapText="1"/>
    </xf>
    <xf numFmtId="9" fontId="4" fillId="0" borderId="1" xfId="0" applyNumberFormat="1" applyFont="1" applyFill="1" applyBorder="1" applyAlignment="1" applyProtection="1">
      <alignment horizontal="right" vertical="center" wrapText="1"/>
    </xf>
    <xf numFmtId="37" fontId="4" fillId="0" borderId="1" xfId="1" applyNumberFormat="1" applyFont="1" applyFill="1" applyBorder="1" applyAlignment="1" applyProtection="1">
      <alignment horizontal="center" vertical="center" wrapText="1"/>
    </xf>
    <xf numFmtId="9" fontId="4" fillId="6" borderId="1" xfId="0" applyNumberFormat="1" applyFont="1" applyFill="1" applyBorder="1" applyAlignment="1" applyProtection="1">
      <alignment horizontal="center" vertical="center" wrapText="1"/>
    </xf>
    <xf numFmtId="164" fontId="4" fillId="6" borderId="1" xfId="0" applyNumberFormat="1" applyFont="1" applyFill="1" applyBorder="1" applyAlignment="1" applyProtection="1">
      <alignment horizontal="center" vertical="center"/>
    </xf>
    <xf numFmtId="0" fontId="4" fillId="2" borderId="0" xfId="0" applyFont="1" applyFill="1" applyBorder="1" applyAlignment="1" applyProtection="1">
      <alignment wrapText="1"/>
    </xf>
    <xf numFmtId="0" fontId="3" fillId="2" borderId="1" xfId="0" applyNumberFormat="1" applyFont="1" applyFill="1" applyBorder="1" applyAlignment="1" applyProtection="1">
      <alignment horizontal="center" vertical="center" wrapText="1"/>
    </xf>
    <xf numFmtId="14" fontId="2" fillId="6" borderId="1" xfId="0" applyNumberFormat="1" applyFont="1" applyFill="1" applyBorder="1" applyAlignment="1">
      <alignment horizontal="center" vertical="center" wrapText="1"/>
    </xf>
    <xf numFmtId="14" fontId="2" fillId="6" borderId="1" xfId="0" applyNumberFormat="1" applyFont="1" applyFill="1" applyBorder="1" applyAlignment="1">
      <alignment vertical="center" wrapText="1"/>
    </xf>
    <xf numFmtId="164" fontId="2" fillId="6" borderId="1" xfId="0" applyNumberFormat="1" applyFont="1" applyFill="1" applyBorder="1" applyAlignment="1">
      <alignment horizontal="left" vertical="center" wrapText="1"/>
    </xf>
    <xf numFmtId="14" fontId="2" fillId="6" borderId="1" xfId="0" applyNumberFormat="1" applyFont="1" applyFill="1" applyBorder="1" applyAlignment="1">
      <alignment horizontal="left" wrapText="1"/>
    </xf>
    <xf numFmtId="164" fontId="2" fillId="6" borderId="1" xfId="0" applyNumberFormat="1" applyFont="1" applyFill="1" applyBorder="1" applyAlignment="1" applyProtection="1">
      <alignment horizontal="center" vertical="center" wrapText="1"/>
    </xf>
    <xf numFmtId="0" fontId="2" fillId="6" borderId="1" xfId="0" applyNumberFormat="1" applyFont="1" applyFill="1" applyBorder="1" applyAlignment="1" applyProtection="1">
      <alignment horizontal="center" vertical="center" wrapText="1"/>
    </xf>
    <xf numFmtId="0" fontId="2" fillId="6" borderId="1" xfId="0" applyFont="1" applyFill="1" applyBorder="1"/>
    <xf numFmtId="0" fontId="2" fillId="6" borderId="1" xfId="0" applyFont="1" applyFill="1" applyBorder="1" applyAlignment="1">
      <alignment horizontal="center" vertical="center"/>
    </xf>
    <xf numFmtId="0" fontId="2" fillId="2" borderId="1" xfId="0" applyFont="1" applyFill="1" applyBorder="1" applyAlignment="1">
      <alignment horizontal="center"/>
    </xf>
    <xf numFmtId="0" fontId="23" fillId="2" borderId="1" xfId="0" applyFont="1" applyFill="1" applyBorder="1" applyAlignment="1" applyProtection="1">
      <alignment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left"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9" fontId="2"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168" fontId="2" fillId="2" borderId="1" xfId="0" applyNumberFormat="1" applyFont="1" applyFill="1" applyBorder="1" applyAlignment="1">
      <alignment horizontal="center" vertical="center"/>
    </xf>
    <xf numFmtId="0" fontId="4" fillId="6"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2" xfId="0" applyFont="1" applyFill="1" applyBorder="1" applyAlignment="1" applyProtection="1">
      <alignment vertical="center" wrapText="1"/>
    </xf>
    <xf numFmtId="0" fontId="4" fillId="0" borderId="1" xfId="0" applyFont="1" applyBorder="1" applyAlignment="1" applyProtection="1">
      <alignment horizontal="center" vertical="center"/>
    </xf>
    <xf numFmtId="164" fontId="2"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left" vertical="center" wrapText="1"/>
      <protection locked="0"/>
    </xf>
    <xf numFmtId="169" fontId="2" fillId="0" borderId="1" xfId="0" applyNumberFormat="1" applyFont="1" applyBorder="1" applyAlignment="1" applyProtection="1">
      <alignment horizontal="right" vertical="center" wrapText="1"/>
      <protection locked="0"/>
    </xf>
    <xf numFmtId="169" fontId="2" fillId="0" borderId="1" xfId="0" applyNumberFormat="1" applyFont="1" applyBorder="1" applyAlignment="1" applyProtection="1">
      <alignment horizontal="center" vertical="center" wrapText="1"/>
      <protection locked="0"/>
    </xf>
    <xf numFmtId="167" fontId="2" fillId="0" borderId="1" xfId="0" applyNumberFormat="1" applyFont="1" applyBorder="1" applyAlignment="1" applyProtection="1">
      <alignment horizontal="right" vertical="center" wrapText="1"/>
      <protection locked="0"/>
    </xf>
    <xf numFmtId="167" fontId="2"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pplyProtection="1">
      <alignment horizontal="left" vertical="center" wrapText="1"/>
      <protection locked="0"/>
    </xf>
    <xf numFmtId="0" fontId="4" fillId="0" borderId="1" xfId="0" applyFont="1" applyFill="1" applyBorder="1" applyAlignment="1" applyProtection="1">
      <alignment horizontal="center" vertical="center"/>
    </xf>
    <xf numFmtId="14" fontId="4" fillId="6" borderId="1" xfId="0" applyNumberFormat="1" applyFont="1" applyFill="1" applyBorder="1" applyAlignment="1">
      <alignment horizontal="center" vertical="center"/>
    </xf>
    <xf numFmtId="169" fontId="2" fillId="0" borderId="1" xfId="62" applyNumberFormat="1" applyFont="1" applyBorder="1" applyAlignment="1">
      <alignment horizontal="center" vertical="center" wrapText="1"/>
    </xf>
    <xf numFmtId="14" fontId="3" fillId="6" borderId="1" xfId="0" applyNumberFormat="1" applyFont="1" applyFill="1" applyBorder="1" applyAlignment="1">
      <alignment horizontal="center" vertical="center"/>
    </xf>
    <xf numFmtId="14" fontId="3" fillId="6" borderId="1" xfId="0" applyNumberFormat="1" applyFont="1" applyFill="1" applyBorder="1" applyAlignment="1">
      <alignment vertical="center" wrapText="1"/>
    </xf>
    <xf numFmtId="164" fontId="3" fillId="6" borderId="1" xfId="0" applyNumberFormat="1" applyFont="1" applyFill="1" applyBorder="1" applyAlignment="1">
      <alignment horizontal="left" vertical="center" wrapText="1"/>
    </xf>
    <xf numFmtId="164" fontId="3" fillId="6" borderId="1" xfId="0" applyNumberFormat="1" applyFont="1" applyFill="1" applyBorder="1" applyAlignment="1">
      <alignment horizontal="center" vertical="center" wrapText="1"/>
    </xf>
    <xf numFmtId="14" fontId="3" fillId="6" borderId="1" xfId="0" applyNumberFormat="1" applyFont="1" applyFill="1" applyBorder="1" applyAlignment="1">
      <alignment horizontal="left" vertical="center" wrapText="1"/>
    </xf>
    <xf numFmtId="164" fontId="4" fillId="0" borderId="1" xfId="0" applyNumberFormat="1"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vertical="center"/>
    </xf>
    <xf numFmtId="0" fontId="3" fillId="11"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164" fontId="27" fillId="0" borderId="1" xfId="0" applyNumberFormat="1" applyFont="1" applyFill="1" applyBorder="1" applyAlignment="1" applyProtection="1">
      <alignment horizontal="center" vertical="center" wrapText="1"/>
    </xf>
    <xf numFmtId="164" fontId="27" fillId="0" borderId="1" xfId="0" applyNumberFormat="1" applyFont="1" applyFill="1" applyBorder="1" applyAlignment="1" applyProtection="1">
      <alignment horizontal="center" vertical="center"/>
    </xf>
    <xf numFmtId="164" fontId="27" fillId="0" borderId="1" xfId="0" applyNumberFormat="1" applyFont="1" applyFill="1" applyBorder="1" applyAlignment="1" applyProtection="1">
      <alignment horizontal="center" vertical="center"/>
      <protection locked="0"/>
    </xf>
    <xf numFmtId="0" fontId="27" fillId="0" borderId="1" xfId="0" applyFont="1" applyFill="1" applyBorder="1" applyAlignment="1" applyProtection="1">
      <alignment horizontal="left" vertical="center"/>
    </xf>
    <xf numFmtId="1" fontId="27" fillId="0" borderId="1" xfId="0" applyNumberFormat="1" applyFont="1" applyFill="1" applyBorder="1" applyAlignment="1" applyProtection="1">
      <alignment horizontal="center" vertical="center" wrapText="1"/>
    </xf>
    <xf numFmtId="9" fontId="27" fillId="0" borderId="1" xfId="2" applyFont="1" applyFill="1" applyBorder="1" applyAlignment="1" applyProtection="1">
      <alignment horizontal="center" vertical="center" wrapText="1"/>
    </xf>
    <xf numFmtId="0" fontId="30" fillId="0" borderId="0" xfId="0" applyFont="1" applyFill="1" applyBorder="1" applyProtection="1">
      <protection hidden="1"/>
    </xf>
    <xf numFmtId="0" fontId="31" fillId="0" borderId="0" xfId="0" applyFont="1" applyFill="1" applyBorder="1" applyProtection="1">
      <protection hidden="1"/>
    </xf>
    <xf numFmtId="0" fontId="26" fillId="17" borderId="1" xfId="0" applyFont="1" applyFill="1" applyBorder="1" applyAlignment="1" applyProtection="1">
      <alignment horizontal="center" vertical="center" wrapText="1"/>
    </xf>
    <xf numFmtId="164" fontId="26" fillId="18" borderId="1" xfId="0" applyNumberFormat="1" applyFont="1" applyFill="1" applyBorder="1" applyAlignment="1" applyProtection="1">
      <alignment horizontal="center" vertical="center" wrapText="1"/>
    </xf>
    <xf numFmtId="0" fontId="26" fillId="15" borderId="1" xfId="0" applyFont="1" applyFill="1" applyBorder="1" applyAlignment="1" applyProtection="1">
      <alignment horizontal="center" vertical="center" wrapText="1"/>
    </xf>
    <xf numFmtId="0" fontId="26" fillId="16" borderId="6" xfId="0" applyFont="1" applyFill="1" applyBorder="1" applyAlignment="1" applyProtection="1">
      <alignment horizontal="center" vertical="center" wrapText="1"/>
    </xf>
    <xf numFmtId="0" fontId="26" fillId="16" borderId="1" xfId="0" applyFont="1" applyFill="1" applyBorder="1" applyAlignment="1" applyProtection="1">
      <alignment horizontal="center" vertical="center" wrapText="1"/>
    </xf>
    <xf numFmtId="164" fontId="26" fillId="19" borderId="6" xfId="0" applyNumberFormat="1" applyFont="1" applyFill="1" applyBorder="1" applyAlignment="1" applyProtection="1">
      <alignment horizontal="center" vertical="center" wrapText="1"/>
    </xf>
    <xf numFmtId="0" fontId="26" fillId="19" borderId="6" xfId="0" applyFont="1" applyFill="1" applyBorder="1" applyAlignment="1" applyProtection="1">
      <alignment horizontal="center" vertical="center" wrapText="1"/>
    </xf>
    <xf numFmtId="0" fontId="26" fillId="20" borderId="6" xfId="0" applyFont="1" applyFill="1" applyBorder="1" applyAlignment="1" applyProtection="1">
      <alignment horizontal="center" vertical="center" wrapText="1"/>
    </xf>
    <xf numFmtId="0" fontId="31" fillId="0" borderId="0" xfId="0" applyFont="1" applyFill="1" applyBorder="1" applyProtection="1"/>
    <xf numFmtId="164" fontId="27" fillId="21" borderId="1" xfId="0" applyNumberFormat="1" applyFont="1" applyFill="1" applyBorder="1" applyAlignment="1" applyProtection="1">
      <alignment horizontal="left" vertical="center" wrapText="1"/>
    </xf>
    <xf numFmtId="14" fontId="27" fillId="21" borderId="1" xfId="0" applyNumberFormat="1" applyFont="1" applyFill="1" applyBorder="1" applyAlignment="1" applyProtection="1">
      <alignment horizontal="center" vertical="center" wrapText="1"/>
    </xf>
    <xf numFmtId="164" fontId="27" fillId="21" borderId="1" xfId="1" applyNumberFormat="1" applyFont="1" applyFill="1" applyBorder="1" applyAlignment="1" applyProtection="1">
      <alignment horizontal="center" vertical="center" wrapText="1"/>
    </xf>
    <xf numFmtId="164" fontId="27" fillId="21" borderId="1" xfId="0" applyNumberFormat="1" applyFont="1" applyFill="1" applyBorder="1" applyAlignment="1" applyProtection="1">
      <alignment horizontal="center" vertical="center" wrapText="1"/>
    </xf>
    <xf numFmtId="14" fontId="27" fillId="21" borderId="1" xfId="0" applyNumberFormat="1" applyFont="1" applyFill="1" applyBorder="1" applyAlignment="1" applyProtection="1">
      <alignment horizontal="left" vertical="center" wrapText="1"/>
    </xf>
    <xf numFmtId="164" fontId="27" fillId="17" borderId="1" xfId="0" applyNumberFormat="1" applyFont="1" applyFill="1" applyBorder="1" applyAlignment="1" applyProtection="1">
      <alignment horizontal="center" vertical="center" wrapText="1"/>
    </xf>
    <xf numFmtId="169" fontId="32" fillId="0" borderId="1" xfId="2" applyNumberFormat="1" applyFont="1" applyFill="1" applyBorder="1" applyAlignment="1" applyProtection="1">
      <alignment horizontal="center" vertical="center" wrapText="1"/>
    </xf>
    <xf numFmtId="164" fontId="32" fillId="0" borderId="1" xfId="2" applyNumberFormat="1" applyFont="1" applyFill="1" applyBorder="1" applyAlignment="1" applyProtection="1">
      <alignment horizontal="center" vertical="center" wrapText="1"/>
    </xf>
    <xf numFmtId="9" fontId="32" fillId="0" borderId="1" xfId="2" applyNumberFormat="1" applyFont="1" applyFill="1" applyBorder="1" applyAlignment="1" applyProtection="1">
      <alignment horizontal="center" vertical="center" wrapText="1"/>
    </xf>
    <xf numFmtId="9" fontId="32" fillId="0" borderId="1" xfId="2" applyFont="1" applyFill="1" applyBorder="1" applyAlignment="1" applyProtection="1">
      <alignment horizontal="center" vertical="center" wrapText="1"/>
    </xf>
    <xf numFmtId="0" fontId="32" fillId="22" borderId="0" xfId="0" applyFont="1" applyFill="1" applyBorder="1"/>
    <xf numFmtId="0" fontId="33" fillId="22" borderId="0" xfId="0" applyFont="1" applyFill="1" applyBorder="1" applyAlignment="1" applyProtection="1">
      <protection locked="0"/>
    </xf>
    <xf numFmtId="0" fontId="32" fillId="22" borderId="0" xfId="0" applyFont="1" applyFill="1" applyBorder="1" applyAlignment="1" applyProtection="1">
      <protection locked="0"/>
    </xf>
    <xf numFmtId="0" fontId="34" fillId="22" borderId="0" xfId="0" applyFont="1" applyFill="1" applyBorder="1" applyAlignment="1" applyProtection="1">
      <protection locked="0"/>
    </xf>
    <xf numFmtId="0" fontId="32" fillId="22" borderId="0" xfId="0" applyFont="1" applyFill="1" applyBorder="1" applyAlignment="1" applyProtection="1">
      <alignment horizontal="center" vertical="center"/>
      <protection locked="0"/>
    </xf>
    <xf numFmtId="0" fontId="32" fillId="22" borderId="0" xfId="0" applyFont="1" applyFill="1" applyBorder="1" applyAlignment="1" applyProtection="1">
      <alignment vertical="center" wrapText="1"/>
      <protection locked="0"/>
    </xf>
    <xf numFmtId="0" fontId="32" fillId="22" borderId="0" xfId="0" applyFont="1" applyFill="1" applyBorder="1" applyAlignment="1" applyProtection="1">
      <alignment vertical="center"/>
      <protection locked="0"/>
    </xf>
    <xf numFmtId="0" fontId="32" fillId="22" borderId="0" xfId="0" applyFont="1" applyFill="1" applyBorder="1" applyAlignment="1" applyProtection="1"/>
    <xf numFmtId="0" fontId="32" fillId="22" borderId="0" xfId="0" applyFont="1" applyFill="1" applyBorder="1" applyAlignment="1">
      <alignment wrapText="1"/>
    </xf>
    <xf numFmtId="0" fontId="33" fillId="22" borderId="0" xfId="0" applyFont="1" applyFill="1" applyBorder="1" applyAlignment="1" applyProtection="1"/>
    <xf numFmtId="0" fontId="34" fillId="22" borderId="0" xfId="0" applyFont="1" applyFill="1" applyBorder="1" applyAlignment="1" applyProtection="1"/>
    <xf numFmtId="0" fontId="32" fillId="22" borderId="0" xfId="0" applyFont="1" applyFill="1" applyBorder="1" applyAlignment="1" applyProtection="1">
      <alignment horizontal="center" vertical="center"/>
    </xf>
    <xf numFmtId="0" fontId="32" fillId="22" borderId="0" xfId="0" applyFont="1" applyFill="1" applyBorder="1" applyAlignment="1" applyProtection="1">
      <alignment vertical="center" wrapText="1"/>
    </xf>
    <xf numFmtId="0" fontId="32" fillId="22" borderId="0" xfId="0" applyFont="1" applyFill="1" applyBorder="1" applyAlignment="1" applyProtection="1">
      <alignment vertical="center"/>
    </xf>
    <xf numFmtId="0" fontId="35" fillId="17" borderId="1" xfId="0" applyFont="1" applyFill="1" applyBorder="1" applyAlignment="1" applyProtection="1">
      <alignment horizontal="center" vertical="center" wrapText="1"/>
    </xf>
    <xf numFmtId="164" fontId="35" fillId="18" borderId="1" xfId="0" applyNumberFormat="1" applyFont="1" applyFill="1" applyBorder="1" applyAlignment="1" applyProtection="1">
      <alignment horizontal="center" vertical="center" wrapText="1"/>
    </xf>
    <xf numFmtId="0" fontId="35" fillId="15" borderId="1" xfId="0" applyFont="1" applyFill="1" applyBorder="1" applyAlignment="1" applyProtection="1">
      <alignment horizontal="center" vertical="center" wrapText="1"/>
    </xf>
    <xf numFmtId="0" fontId="36" fillId="15" borderId="1" xfId="0" applyFont="1" applyFill="1" applyBorder="1" applyAlignment="1" applyProtection="1">
      <alignment horizontal="center" vertical="center" wrapText="1"/>
    </xf>
    <xf numFmtId="0" fontId="35" fillId="16" borderId="6" xfId="0" applyFont="1" applyFill="1" applyBorder="1" applyAlignment="1" applyProtection="1">
      <alignment horizontal="center" vertical="center" wrapText="1"/>
    </xf>
    <xf numFmtId="0" fontId="35" fillId="16" borderId="1" xfId="0" applyFont="1" applyFill="1" applyBorder="1" applyAlignment="1" applyProtection="1">
      <alignment horizontal="center" vertical="center" wrapText="1"/>
    </xf>
    <xf numFmtId="164" fontId="35" fillId="19" borderId="6" xfId="0" applyNumberFormat="1" applyFont="1" applyFill="1" applyBorder="1" applyAlignment="1" applyProtection="1">
      <alignment horizontal="center" vertical="center" wrapText="1"/>
    </xf>
    <xf numFmtId="0" fontId="35" fillId="19" borderId="6" xfId="0" applyFont="1" applyFill="1" applyBorder="1" applyAlignment="1" applyProtection="1">
      <alignment horizontal="center" vertical="center" wrapText="1"/>
    </xf>
    <xf numFmtId="0" fontId="35" fillId="20" borderId="6" xfId="0" applyFont="1" applyFill="1" applyBorder="1" applyAlignment="1" applyProtection="1">
      <alignment horizontal="center" vertical="center" wrapText="1"/>
    </xf>
    <xf numFmtId="0" fontId="32" fillId="6" borderId="1" xfId="0" applyFont="1" applyFill="1" applyBorder="1" applyAlignment="1">
      <alignment horizontal="center" vertical="center"/>
    </xf>
    <xf numFmtId="14" fontId="32" fillId="21" borderId="1" xfId="0" applyNumberFormat="1" applyFont="1" applyFill="1" applyBorder="1" applyAlignment="1">
      <alignment horizontal="center" vertical="center"/>
    </xf>
    <xf numFmtId="0" fontId="32" fillId="21" borderId="1" xfId="0" applyFont="1" applyFill="1" applyBorder="1" applyAlignment="1" applyProtection="1">
      <alignment horizontal="left" vertical="center" wrapText="1"/>
    </xf>
    <xf numFmtId="0" fontId="32" fillId="21" borderId="1" xfId="0" applyFont="1" applyFill="1" applyBorder="1" applyAlignment="1">
      <alignment vertical="center" wrapText="1"/>
    </xf>
    <xf numFmtId="14" fontId="32" fillId="21" borderId="1" xfId="0" applyNumberFormat="1" applyFont="1" applyFill="1" applyBorder="1" applyAlignment="1">
      <alignment vertical="center" wrapText="1"/>
    </xf>
    <xf numFmtId="14" fontId="32" fillId="21" borderId="1" xfId="0" applyNumberFormat="1" applyFont="1" applyFill="1" applyBorder="1" applyAlignment="1">
      <alignment horizontal="left" vertical="center" wrapText="1"/>
    </xf>
    <xf numFmtId="14" fontId="32" fillId="21" borderId="1" xfId="0" applyNumberFormat="1" applyFont="1" applyFill="1" applyBorder="1" applyAlignment="1">
      <alignment horizontal="center" vertical="center" wrapText="1"/>
    </xf>
    <xf numFmtId="164" fontId="32" fillId="21" borderId="1" xfId="0" applyNumberFormat="1" applyFont="1" applyFill="1" applyBorder="1" applyAlignment="1">
      <alignment horizontal="left" vertical="center" wrapText="1"/>
    </xf>
    <xf numFmtId="164" fontId="32" fillId="21" borderId="1" xfId="0" applyNumberFormat="1" applyFont="1" applyFill="1" applyBorder="1" applyAlignment="1">
      <alignment horizontal="center" vertical="center" wrapText="1"/>
    </xf>
    <xf numFmtId="0" fontId="32" fillId="21" borderId="1" xfId="0" applyFont="1" applyFill="1" applyBorder="1" applyAlignment="1">
      <alignment horizontal="left" vertical="center" wrapText="1"/>
    </xf>
    <xf numFmtId="0" fontId="32" fillId="21" borderId="1" xfId="0" applyFont="1" applyFill="1" applyBorder="1" applyAlignment="1">
      <alignment horizontal="left" vertical="center"/>
    </xf>
    <xf numFmtId="164" fontId="32" fillId="21" borderId="1" xfId="0" applyNumberFormat="1" applyFont="1" applyFill="1" applyBorder="1" applyAlignment="1" applyProtection="1">
      <alignment horizontal="center" vertical="center"/>
    </xf>
    <xf numFmtId="164" fontId="32" fillId="21" borderId="1" xfId="0"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xf>
    <xf numFmtId="0" fontId="32" fillId="22" borderId="1" xfId="0" applyFont="1" applyFill="1" applyBorder="1" applyAlignment="1" applyProtection="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pplyProtection="1">
      <alignment horizontal="left" vertical="center" wrapText="1"/>
    </xf>
    <xf numFmtId="14" fontId="32" fillId="0" borderId="1" xfId="0" applyNumberFormat="1"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xf>
    <xf numFmtId="164" fontId="32" fillId="0" borderId="1" xfId="0" applyNumberFormat="1" applyFont="1" applyFill="1" applyBorder="1" applyAlignment="1" applyProtection="1">
      <alignment horizontal="center" vertical="center" wrapText="1"/>
    </xf>
    <xf numFmtId="0" fontId="32" fillId="0" borderId="1" xfId="0" applyFont="1" applyFill="1" applyBorder="1" applyAlignment="1" applyProtection="1">
      <alignment horizontal="left" vertical="center"/>
    </xf>
    <xf numFmtId="164" fontId="32" fillId="0" borderId="1" xfId="0" applyNumberFormat="1" applyFont="1" applyFill="1" applyBorder="1" applyAlignment="1" applyProtection="1">
      <alignment horizontal="center" vertical="center" wrapText="1"/>
      <protection locked="0"/>
    </xf>
    <xf numFmtId="164" fontId="32" fillId="0" borderId="1" xfId="0" applyNumberFormat="1" applyFont="1" applyFill="1" applyBorder="1" applyAlignment="1">
      <alignment horizontal="center" vertical="center" wrapText="1"/>
    </xf>
    <xf numFmtId="164" fontId="32" fillId="0" borderId="1" xfId="2" applyNumberFormat="1"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164" fontId="37" fillId="0" borderId="1" xfId="2" applyNumberFormat="1" applyFont="1" applyFill="1" applyBorder="1" applyAlignment="1">
      <alignment horizontal="center" vertical="center" wrapText="1"/>
    </xf>
    <xf numFmtId="0" fontId="0" fillId="0" borderId="0" xfId="0" applyFill="1"/>
    <xf numFmtId="164" fontId="32" fillId="6" borderId="1" xfId="0" applyNumberFormat="1" applyFont="1" applyFill="1" applyBorder="1" applyAlignment="1">
      <alignment horizontal="center" vertical="center" wrapText="1"/>
    </xf>
    <xf numFmtId="0" fontId="4" fillId="2" borderId="0" xfId="0" applyFont="1" applyFill="1" applyBorder="1" applyAlignment="1" applyProtection="1">
      <alignment wrapText="1"/>
      <protection locked="0"/>
    </xf>
    <xf numFmtId="0" fontId="4" fillId="2" borderId="0" xfId="0" applyFont="1" applyFill="1"/>
    <xf numFmtId="0" fontId="3" fillId="9" borderId="6"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4" fillId="6" borderId="1" xfId="0" applyFont="1" applyFill="1" applyBorder="1" applyAlignment="1">
      <alignment vertical="center" wrapText="1"/>
    </xf>
    <xf numFmtId="0" fontId="4" fillId="6" borderId="1" xfId="0" applyFont="1" applyFill="1" applyBorder="1" applyAlignment="1" applyProtection="1">
      <alignment horizontal="left" wrapText="1"/>
    </xf>
    <xf numFmtId="0" fontId="4" fillId="6" borderId="1" xfId="0" applyFont="1" applyFill="1" applyBorder="1" applyAlignment="1" applyProtection="1">
      <alignment horizontal="left" vertical="center"/>
    </xf>
    <xf numFmtId="0" fontId="4" fillId="6" borderId="1" xfId="0" applyFont="1" applyFill="1" applyBorder="1" applyAlignment="1" applyProtection="1">
      <alignment horizontal="left"/>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2" fillId="2" borderId="1" xfId="0" applyFont="1" applyFill="1" applyBorder="1" applyAlignment="1" applyProtection="1">
      <alignment vertical="center" wrapText="1"/>
      <protection locked="0"/>
    </xf>
    <xf numFmtId="164" fontId="4" fillId="0" borderId="1" xfId="0" applyNumberFormat="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wrapText="1"/>
    </xf>
    <xf numFmtId="164" fontId="4" fillId="6" borderId="1" xfId="0" applyNumberFormat="1" applyFont="1" applyFill="1" applyBorder="1" applyAlignment="1" applyProtection="1">
      <alignment horizontal="center" wrapText="1"/>
    </xf>
    <xf numFmtId="3" fontId="4" fillId="2" borderId="1" xfId="2" applyNumberFormat="1" applyFont="1" applyFill="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3" fontId="4" fillId="0" borderId="1" xfId="0" applyNumberFormat="1" applyFont="1" applyFill="1" applyBorder="1" applyAlignment="1" applyProtection="1">
      <alignment horizontal="right" vertical="center" wrapText="1"/>
      <protection locked="0"/>
    </xf>
    <xf numFmtId="4" fontId="4" fillId="0" borderId="1" xfId="0" applyNumberFormat="1" applyFont="1" applyBorder="1" applyAlignment="1" applyProtection="1">
      <alignment horizontal="center" vertical="center" wrapText="1"/>
      <protection locked="0"/>
    </xf>
    <xf numFmtId="4" fontId="4" fillId="2" borderId="1" xfId="2" applyNumberFormat="1" applyFont="1" applyFill="1" applyBorder="1" applyAlignment="1" applyProtection="1">
      <alignment horizontal="center" vertical="center" wrapText="1"/>
      <protection locked="0"/>
    </xf>
    <xf numFmtId="4" fontId="4" fillId="0" borderId="1" xfId="0" applyNumberFormat="1" applyFont="1" applyFill="1" applyBorder="1" applyAlignment="1" applyProtection="1">
      <alignment horizontal="right" vertical="center" wrapText="1"/>
      <protection locked="0"/>
    </xf>
    <xf numFmtId="0" fontId="3" fillId="0" borderId="1" xfId="0" applyFont="1" applyFill="1" applyBorder="1" applyAlignment="1">
      <alignment horizontal="left" vertical="center" wrapText="1"/>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0" fontId="4" fillId="0" borderId="0" xfId="0" applyFont="1"/>
    <xf numFmtId="0" fontId="4" fillId="2" borderId="0" xfId="0" applyFont="1" applyFill="1" applyBorder="1" applyAlignment="1" applyProtection="1">
      <alignment horizontal="center" vertical="center"/>
    </xf>
    <xf numFmtId="164" fontId="4" fillId="6" borderId="4" xfId="0" applyNumberFormat="1" applyFont="1" applyFill="1" applyBorder="1" applyAlignment="1">
      <alignment horizontal="center" vertical="center" wrapText="1"/>
    </xf>
    <xf numFmtId="164"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left" vertical="center"/>
    </xf>
    <xf numFmtId="164" fontId="4" fillId="2" borderId="1" xfId="0" applyNumberFormat="1"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protection locked="0"/>
    </xf>
    <xf numFmtId="167" fontId="4" fillId="0" borderId="1" xfId="0" applyNumberFormat="1" applyFont="1" applyFill="1" applyBorder="1" applyAlignment="1" applyProtection="1">
      <alignment horizontal="center" vertical="center" wrapText="1"/>
      <protection locked="0"/>
    </xf>
    <xf numFmtId="169" fontId="4" fillId="0" borderId="1" xfId="0" applyNumberFormat="1" applyFont="1" applyFill="1" applyBorder="1" applyAlignment="1" applyProtection="1">
      <alignment horizontal="center" vertical="center" wrapText="1"/>
      <protection locked="0"/>
    </xf>
    <xf numFmtId="3" fontId="4"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0" applyFont="1" applyBorder="1" applyAlignment="1">
      <alignment horizontal="center" vertical="center"/>
    </xf>
    <xf numFmtId="0" fontId="38" fillId="2" borderId="4" xfId="0" applyFont="1" applyFill="1" applyBorder="1" applyAlignment="1" applyProtection="1">
      <alignment vertical="top" wrapText="1"/>
      <protection locked="0"/>
    </xf>
    <xf numFmtId="0" fontId="32" fillId="2" borderId="4" xfId="0" applyFont="1" applyFill="1" applyBorder="1" applyAlignment="1" applyProtection="1">
      <alignment vertical="top" wrapText="1"/>
      <protection locked="0"/>
    </xf>
    <xf numFmtId="167" fontId="4" fillId="2" borderId="1"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top" wrapText="1"/>
      <protection locked="0"/>
    </xf>
    <xf numFmtId="0" fontId="4" fillId="0" borderId="0" xfId="0" applyFont="1" applyFill="1"/>
    <xf numFmtId="9" fontId="4" fillId="0" borderId="1" xfId="0" applyNumberFormat="1" applyFont="1" applyFill="1" applyBorder="1" applyAlignment="1">
      <alignment horizontal="center" vertical="center"/>
    </xf>
    <xf numFmtId="0" fontId="4" fillId="0" borderId="4"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9" fontId="4" fillId="2" borderId="1" xfId="0" applyNumberFormat="1" applyFont="1" applyFill="1" applyBorder="1" applyAlignment="1">
      <alignment horizontal="center" vertical="center"/>
    </xf>
    <xf numFmtId="0" fontId="4" fillId="0" borderId="4" xfId="0" applyFont="1" applyFill="1" applyBorder="1" applyAlignment="1" applyProtection="1">
      <alignment vertical="center" wrapText="1"/>
      <protection locked="0"/>
    </xf>
    <xf numFmtId="4" fontId="4" fillId="0" borderId="1" xfId="0"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0" fontId="4" fillId="6" borderId="1" xfId="0" applyFont="1" applyFill="1" applyBorder="1" applyAlignment="1">
      <alignment horizontal="center" vertical="center"/>
    </xf>
    <xf numFmtId="164" fontId="4" fillId="6" borderId="1" xfId="0" applyNumberFormat="1" applyFont="1" applyFill="1" applyBorder="1" applyAlignment="1" applyProtection="1">
      <alignment horizontal="center" vertical="center"/>
      <protection locked="0"/>
    </xf>
    <xf numFmtId="164" fontId="4" fillId="6" borderId="1" xfId="0" applyNumberFormat="1" applyFont="1" applyFill="1" applyBorder="1" applyAlignment="1" applyProtection="1">
      <alignment horizontal="center" vertical="center" wrapText="1"/>
      <protection locked="0"/>
    </xf>
    <xf numFmtId="3" fontId="4" fillId="6" borderId="1" xfId="0" applyNumberFormat="1" applyFont="1" applyFill="1" applyBorder="1" applyAlignment="1">
      <alignment horizontal="center" vertical="center"/>
    </xf>
    <xf numFmtId="9" fontId="4" fillId="6" borderId="1" xfId="2" applyFont="1" applyFill="1" applyBorder="1" applyAlignment="1">
      <alignment horizontal="center" vertical="center"/>
    </xf>
    <xf numFmtId="0" fontId="4" fillId="6" borderId="4" xfId="0" applyFont="1" applyFill="1" applyBorder="1" applyAlignment="1" applyProtection="1">
      <alignment horizontal="left" vertical="center"/>
      <protection locked="0"/>
    </xf>
    <xf numFmtId="0" fontId="4" fillId="6" borderId="0" xfId="0" applyFont="1" applyFill="1"/>
    <xf numFmtId="9" fontId="4" fillId="0" borderId="1" xfId="2" applyFont="1" applyFill="1" applyBorder="1" applyAlignment="1" applyProtection="1">
      <alignment horizontal="center" vertical="center"/>
    </xf>
    <xf numFmtId="9" fontId="32" fillId="0" borderId="1" xfId="2" applyFont="1" applyFill="1" applyBorder="1" applyAlignment="1" applyProtection="1">
      <alignment horizontal="center" vertical="center" wrapText="1"/>
      <protection locked="0"/>
    </xf>
    <xf numFmtId="168" fontId="4" fillId="0" borderId="1" xfId="0" applyNumberFormat="1" applyFont="1" applyFill="1" applyBorder="1" applyAlignment="1">
      <alignment horizontal="center" vertical="center"/>
    </xf>
    <xf numFmtId="9" fontId="4" fillId="0" borderId="1" xfId="2" applyFont="1" applyFill="1" applyBorder="1" applyAlignment="1" applyProtection="1">
      <alignment horizontal="center" vertical="center" wrapText="1"/>
      <protection locked="0"/>
    </xf>
    <xf numFmtId="9" fontId="4" fillId="2" borderId="1" xfId="2"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wrapText="1"/>
      <protection locked="0"/>
    </xf>
    <xf numFmtId="0" fontId="4" fillId="0" borderId="4" xfId="0" applyFont="1" applyFill="1" applyBorder="1" applyAlignment="1">
      <alignment wrapText="1"/>
    </xf>
    <xf numFmtId="0" fontId="4" fillId="0" borderId="4" xfId="0" applyFont="1" applyFill="1" applyBorder="1" applyAlignment="1" applyProtection="1">
      <alignment vertical="center"/>
      <protection locked="0"/>
    </xf>
    <xf numFmtId="164" fontId="4" fillId="6" borderId="10" xfId="0" applyNumberFormat="1" applyFont="1" applyFill="1" applyBorder="1" applyAlignment="1">
      <alignment horizontal="center" vertical="center" wrapText="1"/>
    </xf>
    <xf numFmtId="0" fontId="4" fillId="0" borderId="1" xfId="0" applyFont="1" applyBorder="1" applyAlignment="1">
      <alignment horizontal="left" vertical="center" wrapText="1" readingOrder="1"/>
    </xf>
    <xf numFmtId="0" fontId="4" fillId="0" borderId="5" xfId="0" applyFont="1" applyBorder="1" applyAlignment="1">
      <alignment horizontal="center" vertical="center"/>
    </xf>
    <xf numFmtId="0" fontId="4" fillId="0" borderId="1" xfId="0" applyFont="1" applyFill="1" applyBorder="1" applyAlignment="1">
      <alignment horizontal="left" vertical="center" wrapText="1" readingOrder="1"/>
    </xf>
    <xf numFmtId="164" fontId="4" fillId="0" borderId="0" xfId="0" applyNumberFormat="1" applyFont="1" applyFill="1" applyBorder="1" applyAlignment="1" applyProtection="1">
      <alignment vertical="center" wrapText="1"/>
      <protection locked="0"/>
    </xf>
    <xf numFmtId="0" fontId="4" fillId="0" borderId="7" xfId="0" applyFont="1" applyBorder="1"/>
    <xf numFmtId="0" fontId="4" fillId="0" borderId="9" xfId="0" applyFont="1" applyBorder="1"/>
    <xf numFmtId="4" fontId="2" fillId="0" borderId="0" xfId="0" applyNumberFormat="1" applyFont="1"/>
    <xf numFmtId="164" fontId="40" fillId="0" borderId="0" xfId="0" applyNumberFormat="1" applyFont="1" applyAlignment="1">
      <alignment horizontal="center"/>
    </xf>
    <xf numFmtId="3" fontId="2" fillId="0" borderId="0" xfId="0" applyNumberFormat="1" applyFont="1"/>
    <xf numFmtId="169" fontId="2" fillId="0" borderId="0" xfId="0" applyNumberFormat="1" applyFont="1"/>
    <xf numFmtId="4" fontId="0" fillId="0" borderId="0" xfId="0" applyNumberFormat="1"/>
    <xf numFmtId="3" fontId="2" fillId="13" borderId="19" xfId="0" applyNumberFormat="1" applyFont="1" applyFill="1" applyBorder="1" applyAlignment="1">
      <alignment horizontal="center" vertical="center" wrapText="1"/>
    </xf>
    <xf numFmtId="0" fontId="2" fillId="13" borderId="1" xfId="0" applyNumberFormat="1" applyFont="1" applyFill="1" applyBorder="1" applyAlignment="1">
      <alignment horizontal="center" vertical="center" wrapText="1"/>
    </xf>
    <xf numFmtId="4" fontId="2" fillId="13" borderId="1" xfId="0" applyNumberFormat="1" applyFont="1" applyFill="1" applyBorder="1" applyAlignment="1">
      <alignment horizontal="center" vertical="center" wrapText="1"/>
    </xf>
    <xf numFmtId="0" fontId="2" fillId="25" borderId="19"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2" fillId="13" borderId="4" xfId="0" applyFont="1" applyFill="1" applyBorder="1" applyAlignment="1">
      <alignment horizontal="center" vertical="center" wrapText="1"/>
    </xf>
    <xf numFmtId="169" fontId="2" fillId="13" borderId="1" xfId="0" applyNumberFormat="1"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35" fillId="23" borderId="1" xfId="0" applyFont="1" applyFill="1" applyBorder="1" applyAlignment="1" applyProtection="1">
      <alignment horizontal="center" vertical="center" wrapText="1"/>
    </xf>
    <xf numFmtId="0" fontId="32" fillId="21" borderId="1" xfId="0" applyFont="1" applyFill="1" applyBorder="1" applyAlignment="1">
      <alignment horizontal="center" vertical="center" wrapText="1"/>
    </xf>
    <xf numFmtId="164" fontId="41" fillId="21" borderId="1" xfId="0" applyNumberFormat="1" applyFont="1" applyFill="1" applyBorder="1" applyAlignment="1">
      <alignment horizontal="center" vertical="center" wrapText="1"/>
    </xf>
    <xf numFmtId="3" fontId="2" fillId="6" borderId="4" xfId="0" applyNumberFormat="1" applyFont="1" applyFill="1" applyBorder="1" applyAlignment="1" applyProtection="1">
      <alignment horizontal="right" vertical="center"/>
    </xf>
    <xf numFmtId="0" fontId="2" fillId="6" borderId="1" xfId="0" applyNumberFormat="1" applyFont="1" applyFill="1" applyBorder="1" applyAlignment="1" applyProtection="1">
      <alignment horizontal="right" vertical="center"/>
    </xf>
    <xf numFmtId="4" fontId="2" fillId="6" borderId="1" xfId="0" applyNumberFormat="1" applyFont="1" applyFill="1" applyBorder="1" applyAlignment="1" applyProtection="1">
      <alignment horizontal="right" vertical="center"/>
    </xf>
    <xf numFmtId="164" fontId="2" fillId="6" borderId="19" xfId="0" applyNumberFormat="1" applyFont="1" applyFill="1" applyBorder="1" applyAlignment="1" applyProtection="1">
      <alignment horizontal="right" vertical="center"/>
    </xf>
    <xf numFmtId="164" fontId="2" fillId="6" borderId="1" xfId="0" applyNumberFormat="1" applyFont="1" applyFill="1" applyBorder="1" applyAlignment="1" applyProtection="1">
      <alignment horizontal="right" vertical="center"/>
    </xf>
    <xf numFmtId="164" fontId="2" fillId="6" borderId="4" xfId="0" applyNumberFormat="1" applyFont="1" applyFill="1" applyBorder="1" applyAlignment="1" applyProtection="1">
      <alignment horizontal="right" vertical="center"/>
    </xf>
    <xf numFmtId="169" fontId="2" fillId="6" borderId="1" xfId="0" applyNumberFormat="1" applyFont="1" applyFill="1" applyBorder="1" applyAlignment="1" applyProtection="1">
      <alignment horizontal="right" vertical="center"/>
    </xf>
    <xf numFmtId="0" fontId="42" fillId="0" borderId="1" xfId="0" applyFont="1" applyFill="1" applyBorder="1" applyAlignment="1">
      <alignment horizontal="left" vertical="center" wrapText="1"/>
    </xf>
    <xf numFmtId="0" fontId="32" fillId="0" borderId="6" xfId="0" applyFont="1" applyFill="1" applyBorder="1" applyAlignment="1">
      <alignment horizontal="left" vertical="center" wrapText="1"/>
    </xf>
    <xf numFmtId="164" fontId="43" fillId="24" borderId="20" xfId="0" applyNumberFormat="1" applyFont="1" applyFill="1" applyBorder="1" applyAlignment="1">
      <alignment horizontal="center" vertical="center" wrapText="1"/>
    </xf>
    <xf numFmtId="164" fontId="43" fillId="24" borderId="1" xfId="0" applyNumberFormat="1" applyFont="1" applyFill="1" applyBorder="1" applyAlignment="1">
      <alignment horizontal="center" vertical="center" wrapText="1"/>
    </xf>
    <xf numFmtId="9" fontId="43" fillId="24" borderId="21" xfId="2" applyFont="1" applyFill="1" applyBorder="1" applyAlignment="1">
      <alignment horizontal="center" vertical="center" wrapText="1"/>
    </xf>
    <xf numFmtId="3" fontId="2" fillId="0" borderId="22" xfId="0" applyNumberFormat="1" applyFont="1" applyBorder="1" applyAlignment="1">
      <alignment horizontal="right" vertical="center"/>
    </xf>
    <xf numFmtId="4" fontId="2" fillId="0" borderId="1"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1" xfId="0" applyNumberFormat="1" applyFont="1" applyBorder="1" applyAlignment="1">
      <alignment horizontal="right" vertical="center"/>
    </xf>
    <xf numFmtId="169" fontId="2" fillId="0" borderId="1" xfId="0" applyNumberFormat="1" applyFont="1" applyBorder="1" applyAlignment="1">
      <alignment horizontal="right" vertical="center"/>
    </xf>
    <xf numFmtId="164" fontId="2" fillId="0" borderId="4" xfId="0" applyNumberFormat="1" applyFont="1" applyBorder="1" applyAlignment="1">
      <alignment horizontal="right" vertical="center"/>
    </xf>
    <xf numFmtId="0" fontId="32" fillId="0" borderId="1" xfId="0" applyFont="1" applyFill="1" applyBorder="1" applyAlignment="1">
      <alignment horizontal="left" vertical="center" wrapText="1"/>
    </xf>
    <xf numFmtId="164" fontId="43" fillId="24" borderId="5"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164" fontId="43" fillId="24" borderId="21" xfId="0" applyNumberFormat="1" applyFont="1" applyFill="1" applyBorder="1" applyAlignment="1">
      <alignment horizontal="center" vertical="center" wrapText="1"/>
    </xf>
    <xf numFmtId="3" fontId="2" fillId="0" borderId="19" xfId="0" applyNumberFormat="1" applyFont="1" applyBorder="1" applyAlignment="1">
      <alignment horizontal="right" vertical="center"/>
    </xf>
    <xf numFmtId="3" fontId="2" fillId="0" borderId="1" xfId="0" applyNumberFormat="1" applyFont="1" applyBorder="1" applyAlignment="1">
      <alignment horizontal="right" vertical="center"/>
    </xf>
    <xf numFmtId="4" fontId="2" fillId="0" borderId="19" xfId="0" applyNumberFormat="1" applyFont="1" applyBorder="1" applyAlignment="1">
      <alignment horizontal="right" vertical="center"/>
    </xf>
    <xf numFmtId="4" fontId="2" fillId="0" borderId="22" xfId="0" applyNumberFormat="1" applyFont="1" applyBorder="1" applyAlignment="1">
      <alignment horizontal="right" vertical="center"/>
    </xf>
    <xf numFmtId="164" fontId="41" fillId="21" borderId="21" xfId="0" applyNumberFormat="1" applyFont="1" applyFill="1" applyBorder="1" applyAlignment="1">
      <alignment horizontal="center" vertical="center" wrapText="1"/>
    </xf>
    <xf numFmtId="164" fontId="41" fillId="21" borderId="0" xfId="0" applyNumberFormat="1" applyFont="1" applyFill="1" applyBorder="1" applyAlignment="1">
      <alignment horizontal="center" vertical="center" wrapText="1"/>
    </xf>
    <xf numFmtId="3" fontId="2" fillId="6" borderId="19" xfId="0" applyNumberFormat="1" applyFont="1" applyFill="1" applyBorder="1" applyAlignment="1" applyProtection="1">
      <alignment horizontal="right" vertical="center"/>
    </xf>
    <xf numFmtId="0" fontId="45" fillId="0" borderId="1" xfId="0" applyFont="1" applyFill="1" applyBorder="1" applyAlignment="1">
      <alignment horizontal="left" vertical="center" wrapText="1"/>
    </xf>
    <xf numFmtId="0" fontId="32" fillId="26" borderId="1" xfId="0" applyFont="1" applyFill="1" applyBorder="1" applyAlignment="1">
      <alignment horizontal="left" vertical="center" wrapText="1"/>
    </xf>
    <xf numFmtId="0" fontId="4" fillId="26" borderId="1" xfId="0" applyFont="1" applyFill="1" applyBorder="1" applyAlignment="1">
      <alignment horizontal="left" vertical="center" wrapText="1"/>
    </xf>
    <xf numFmtId="0" fontId="46" fillId="26" borderId="1" xfId="0" applyFont="1" applyFill="1" applyBorder="1" applyAlignment="1">
      <alignment horizontal="left" vertical="center" wrapText="1"/>
    </xf>
    <xf numFmtId="0" fontId="32" fillId="26" borderId="8"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 fillId="26" borderId="6" xfId="0" applyFont="1" applyFill="1" applyBorder="1" applyAlignment="1">
      <alignment horizontal="left" vertical="center" wrapText="1"/>
    </xf>
    <xf numFmtId="0" fontId="32" fillId="0" borderId="8"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wrapText="1"/>
      <protection hidden="1"/>
    </xf>
    <xf numFmtId="0" fontId="4" fillId="0" borderId="1" xfId="0" applyFont="1" applyFill="1" applyBorder="1" applyAlignment="1" applyProtection="1">
      <alignment horizontal="left" vertical="center" wrapText="1"/>
      <protection hidden="1"/>
    </xf>
    <xf numFmtId="0" fontId="4" fillId="0" borderId="1" xfId="37" applyFont="1" applyFill="1" applyBorder="1" applyAlignment="1" applyProtection="1">
      <alignment horizontal="left" vertical="center" wrapText="1"/>
      <protection hidden="1"/>
    </xf>
    <xf numFmtId="0" fontId="42" fillId="26" borderId="1" xfId="0" applyFont="1" applyFill="1" applyBorder="1" applyAlignment="1">
      <alignment horizontal="left" vertical="center" wrapText="1"/>
    </xf>
    <xf numFmtId="3" fontId="2" fillId="6" borderId="22" xfId="0" applyNumberFormat="1" applyFont="1" applyFill="1" applyBorder="1" applyAlignment="1" applyProtection="1">
      <alignment horizontal="right" vertical="center"/>
    </xf>
    <xf numFmtId="0" fontId="32" fillId="0" borderId="1" xfId="0" applyFont="1" applyFill="1" applyBorder="1" applyAlignment="1">
      <alignment horizontal="center" vertical="center" wrapText="1"/>
    </xf>
    <xf numFmtId="0" fontId="2" fillId="0" borderId="1" xfId="0" applyNumberFormat="1" applyFont="1" applyBorder="1" applyAlignment="1">
      <alignment horizontal="right" vertical="center"/>
    </xf>
    <xf numFmtId="164" fontId="32" fillId="0" borderId="1" xfId="0" applyNumberFormat="1" applyFont="1" applyFill="1" applyBorder="1" applyAlignment="1">
      <alignment horizontal="left" vertical="center" wrapText="1"/>
    </xf>
    <xf numFmtId="170" fontId="2" fillId="6" borderId="19" xfId="0" applyNumberFormat="1" applyFont="1" applyFill="1" applyBorder="1" applyAlignment="1" applyProtection="1">
      <alignment horizontal="right" vertical="center"/>
    </xf>
    <xf numFmtId="0" fontId="42" fillId="0" borderId="1" xfId="0" applyFont="1" applyFill="1" applyBorder="1" applyAlignment="1" applyProtection="1">
      <alignment horizontal="left" vertical="center" wrapText="1"/>
    </xf>
    <xf numFmtId="0" fontId="45" fillId="0" borderId="1" xfId="0" applyFont="1" applyFill="1" applyBorder="1" applyAlignment="1" applyProtection="1">
      <alignment horizontal="left" vertical="center" wrapText="1"/>
    </xf>
    <xf numFmtId="0" fontId="44"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14" fontId="32" fillId="0" borderId="1" xfId="0" applyNumberFormat="1" applyFont="1" applyFill="1" applyBorder="1" applyAlignment="1">
      <alignment horizontal="left" vertical="center" wrapText="1"/>
    </xf>
    <xf numFmtId="0" fontId="48" fillId="0" borderId="0" xfId="0" applyFont="1"/>
    <xf numFmtId="3" fontId="0" fillId="0" borderId="0" xfId="0" applyNumberFormat="1"/>
    <xf numFmtId="164" fontId="35" fillId="24" borderId="11" xfId="0" applyNumberFormat="1" applyFont="1" applyFill="1" applyBorder="1" applyAlignment="1" applyProtection="1">
      <alignment horizontal="center" vertical="center" wrapText="1"/>
    </xf>
    <xf numFmtId="164" fontId="35" fillId="24" borderId="12" xfId="0" applyNumberFormat="1" applyFont="1" applyFill="1" applyBorder="1" applyAlignment="1" applyProtection="1">
      <alignment horizontal="center" vertical="center" wrapText="1"/>
    </xf>
    <xf numFmtId="164" fontId="35" fillId="24" borderId="13" xfId="0" applyNumberFormat="1" applyFont="1" applyFill="1" applyBorder="1" applyAlignment="1" applyProtection="1">
      <alignment horizontal="center" vertical="center" wrapText="1"/>
    </xf>
    <xf numFmtId="0" fontId="39" fillId="13" borderId="14" xfId="0" applyFont="1" applyFill="1" applyBorder="1" applyAlignment="1">
      <alignment horizontal="center" vertical="center"/>
    </xf>
    <xf numFmtId="0" fontId="39" fillId="13" borderId="15" xfId="0" applyFont="1" applyFill="1" applyBorder="1" applyAlignment="1">
      <alignment horizontal="center" vertical="center"/>
    </xf>
    <xf numFmtId="0" fontId="39" fillId="25" borderId="14" xfId="0" applyFont="1" applyFill="1" applyBorder="1" applyAlignment="1">
      <alignment horizontal="center" vertical="center"/>
    </xf>
    <xf numFmtId="0" fontId="39" fillId="25" borderId="15" xfId="0" applyFont="1" applyFill="1" applyBorder="1" applyAlignment="1">
      <alignment horizontal="center" vertical="center"/>
    </xf>
    <xf numFmtId="0" fontId="39" fillId="13" borderId="4" xfId="0" applyFont="1" applyFill="1" applyBorder="1" applyAlignment="1">
      <alignment horizontal="center" vertical="center"/>
    </xf>
    <xf numFmtId="0" fontId="39" fillId="13" borderId="1" xfId="0" applyFont="1" applyFill="1" applyBorder="1" applyAlignment="1">
      <alignment horizontal="center" vertical="center"/>
    </xf>
    <xf numFmtId="0" fontId="39" fillId="25" borderId="1" xfId="0" applyFont="1" applyFill="1" applyBorder="1" applyAlignment="1">
      <alignment horizontal="center" vertical="center"/>
    </xf>
    <xf numFmtId="164" fontId="35" fillId="24" borderId="17" xfId="0" applyNumberFormat="1" applyFont="1" applyFill="1" applyBorder="1" applyAlignment="1" applyProtection="1">
      <alignment horizontal="center" vertical="center" wrapText="1"/>
    </xf>
    <xf numFmtId="164" fontId="35" fillId="24" borderId="16" xfId="0" applyNumberFormat="1" applyFont="1" applyFill="1" applyBorder="1" applyAlignment="1" applyProtection="1">
      <alignment horizontal="center" vertical="center" wrapText="1"/>
    </xf>
    <xf numFmtId="164" fontId="35" fillId="24" borderId="18" xfId="0" applyNumberFormat="1" applyFont="1" applyFill="1" applyBorder="1" applyAlignment="1" applyProtection="1">
      <alignment horizontal="center" vertical="center" wrapText="1"/>
    </xf>
    <xf numFmtId="0" fontId="45" fillId="0" borderId="2" xfId="0" applyFont="1" applyFill="1" applyBorder="1" applyAlignment="1">
      <alignment horizontal="left" vertical="center" wrapText="1"/>
    </xf>
    <xf numFmtId="0" fontId="32" fillId="0" borderId="2" xfId="0" applyFont="1" applyFill="1" applyBorder="1" applyAlignment="1">
      <alignment vertical="center" wrapText="1"/>
    </xf>
    <xf numFmtId="0" fontId="45" fillId="0" borderId="6" xfId="0" applyFont="1" applyFill="1" applyBorder="1" applyAlignment="1">
      <alignment horizontal="left" vertical="center" wrapText="1"/>
    </xf>
    <xf numFmtId="0" fontId="32" fillId="0" borderId="6" xfId="0" applyFont="1" applyFill="1" applyBorder="1" applyAlignment="1">
      <alignment vertical="center" wrapText="1"/>
    </xf>
    <xf numFmtId="0" fontId="32" fillId="26" borderId="2" xfId="0" applyFont="1" applyFill="1" applyBorder="1" applyAlignment="1">
      <alignment horizontal="left" vertical="center" wrapText="1"/>
    </xf>
    <xf numFmtId="0" fontId="32" fillId="26" borderId="6"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hidden="1"/>
    </xf>
    <xf numFmtId="0" fontId="4" fillId="0" borderId="8" xfId="0" applyFont="1" applyFill="1" applyBorder="1" applyAlignment="1" applyProtection="1">
      <alignment horizontal="left" vertical="center" wrapText="1"/>
      <protection hidden="1"/>
    </xf>
    <xf numFmtId="0" fontId="4" fillId="0" borderId="6" xfId="0" applyFont="1" applyFill="1" applyBorder="1" applyAlignment="1" applyProtection="1">
      <alignment horizontal="left" vertical="center" wrapText="1"/>
      <protection hidden="1"/>
    </xf>
    <xf numFmtId="0" fontId="32"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6" xfId="0" applyBorder="1" applyAlignment="1">
      <alignment horizontal="left" vertical="center" wrapText="1"/>
    </xf>
    <xf numFmtId="0" fontId="35" fillId="23" borderId="2" xfId="0" applyFont="1" applyFill="1" applyBorder="1" applyAlignment="1" applyProtection="1">
      <alignment horizontal="center" vertical="center" wrapText="1"/>
    </xf>
    <xf numFmtId="0" fontId="35" fillId="23" borderId="8" xfId="0" applyFont="1" applyFill="1" applyBorder="1" applyAlignment="1" applyProtection="1">
      <alignment horizontal="center" vertical="center" wrapText="1"/>
    </xf>
    <xf numFmtId="0" fontId="35" fillId="23" borderId="6" xfId="0" applyFont="1" applyFill="1" applyBorder="1" applyAlignment="1" applyProtection="1">
      <alignment horizontal="center" vertical="center" wrapText="1"/>
    </xf>
    <xf numFmtId="0" fontId="35" fillId="23" borderId="23" xfId="0" applyFont="1" applyFill="1" applyBorder="1" applyAlignment="1" applyProtection="1">
      <alignment horizontal="center" vertical="center" wrapText="1"/>
    </xf>
    <xf numFmtId="0" fontId="35" fillId="23" borderId="18" xfId="0" applyFont="1" applyFill="1" applyBorder="1" applyAlignment="1" applyProtection="1">
      <alignment horizontal="center" vertical="center" wrapText="1"/>
    </xf>
    <xf numFmtId="0" fontId="35" fillId="23" borderId="24"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164" fontId="3" fillId="4" borderId="5"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164" fontId="3" fillId="4" borderId="4" xfId="0" applyNumberFormat="1" applyFont="1" applyFill="1" applyBorder="1" applyAlignment="1" applyProtection="1">
      <alignment horizontal="center" vertical="center" wrapText="1"/>
    </xf>
    <xf numFmtId="164" fontId="3" fillId="4" borderId="1" xfId="0" applyNumberFormat="1"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9" fontId="4" fillId="0" borderId="2" xfId="2" applyFont="1" applyFill="1" applyBorder="1" applyAlignment="1" applyProtection="1">
      <alignment horizontal="center" vertical="center" wrapText="1"/>
    </xf>
    <xf numFmtId="9" fontId="4" fillId="0" borderId="6" xfId="2" applyFont="1" applyFill="1" applyBorder="1" applyAlignment="1" applyProtection="1">
      <alignment horizontal="center" vertical="center" wrapText="1"/>
    </xf>
    <xf numFmtId="164" fontId="4" fillId="5" borderId="2" xfId="0" applyNumberFormat="1" applyFont="1" applyFill="1" applyBorder="1" applyAlignment="1" applyProtection="1">
      <alignment horizontal="center" vertical="center" wrapText="1"/>
    </xf>
    <xf numFmtId="164" fontId="4" fillId="5" borderId="6" xfId="0" applyNumberFormat="1"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center" wrapText="1"/>
    </xf>
    <xf numFmtId="164" fontId="4" fillId="0" borderId="6"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1" xfId="0" applyFont="1" applyFill="1" applyBorder="1" applyAlignment="1">
      <alignment horizontal="left" vertical="center"/>
    </xf>
    <xf numFmtId="2" fontId="8" fillId="0" borderId="1" xfId="0" applyNumberFormat="1" applyFont="1" applyFill="1" applyBorder="1" applyAlignment="1" applyProtection="1">
      <alignment horizontal="left" vertical="center" wrapText="1"/>
    </xf>
    <xf numFmtId="2" fontId="4" fillId="0" borderId="1" xfId="0" applyNumberFormat="1" applyFont="1" applyFill="1" applyBorder="1" applyAlignment="1" applyProtection="1">
      <alignment horizontal="left" vertical="center" wrapText="1"/>
    </xf>
    <xf numFmtId="9" fontId="4" fillId="0" borderId="1" xfId="2"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justify" vertical="center" wrapText="1"/>
    </xf>
    <xf numFmtId="0" fontId="23" fillId="0" borderId="1" xfId="0" applyFont="1" applyFill="1" applyBorder="1" applyAlignment="1" applyProtection="1">
      <alignment horizontal="left" vertical="center" wrapText="1"/>
    </xf>
    <xf numFmtId="0" fontId="3" fillId="9"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164" fontId="22" fillId="11" borderId="1" xfId="0" applyNumberFormat="1" applyFont="1" applyFill="1" applyBorder="1" applyAlignment="1" applyProtection="1">
      <alignment horizontal="center" vertical="center"/>
    </xf>
    <xf numFmtId="164" fontId="22" fillId="12" borderId="2" xfId="0" applyNumberFormat="1" applyFont="1" applyFill="1" applyBorder="1" applyAlignment="1" applyProtection="1">
      <alignment horizontal="center" vertical="center" wrapText="1"/>
    </xf>
    <xf numFmtId="164" fontId="22" fillId="12" borderId="6" xfId="0" applyNumberFormat="1" applyFont="1" applyFill="1" applyBorder="1" applyAlignment="1" applyProtection="1">
      <alignment horizontal="center" vertical="center" wrapText="1"/>
    </xf>
    <xf numFmtId="0" fontId="22" fillId="10" borderId="2" xfId="0" applyFont="1" applyFill="1" applyBorder="1" applyAlignment="1">
      <alignment horizontal="center" vertical="center"/>
    </xf>
    <xf numFmtId="0" fontId="22" fillId="10" borderId="8" xfId="0" applyFont="1" applyFill="1" applyBorder="1" applyAlignment="1">
      <alignment horizontal="center" vertical="center"/>
    </xf>
    <xf numFmtId="0" fontId="22" fillId="10" borderId="6" xfId="0" applyFont="1" applyFill="1" applyBorder="1" applyAlignment="1">
      <alignment horizontal="center" vertical="center"/>
    </xf>
    <xf numFmtId="164" fontId="3" fillId="10" borderId="1" xfId="0" applyNumberFormat="1" applyFont="1" applyFill="1" applyBorder="1" applyAlignment="1" applyProtection="1">
      <alignment horizontal="center" vertical="center" wrapText="1"/>
    </xf>
    <xf numFmtId="164" fontId="5" fillId="10" borderId="1" xfId="0" applyNumberFormat="1" applyFont="1" applyFill="1" applyBorder="1" applyAlignment="1" applyProtection="1">
      <alignment horizontal="center" vertical="center"/>
    </xf>
    <xf numFmtId="0" fontId="21" fillId="2"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164" fontId="3" fillId="3" borderId="2" xfId="0" applyNumberFormat="1" applyFont="1" applyFill="1" applyBorder="1" applyAlignment="1" applyProtection="1">
      <alignment horizontal="center" vertical="center" wrapText="1"/>
    </xf>
    <xf numFmtId="164" fontId="3" fillId="3" borderId="6"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14" borderId="2" xfId="0" applyFont="1" applyFill="1" applyBorder="1" applyAlignment="1" applyProtection="1">
      <alignment horizontal="center" vertical="center" wrapText="1"/>
    </xf>
    <xf numFmtId="0" fontId="3" fillId="14" borderId="6" xfId="0" applyFont="1" applyFill="1" applyBorder="1" applyAlignment="1" applyProtection="1">
      <alignment horizontal="center" vertical="center" wrapText="1"/>
    </xf>
    <xf numFmtId="0" fontId="3" fillId="13" borderId="2" xfId="0" applyFont="1" applyFill="1" applyBorder="1" applyAlignment="1" applyProtection="1">
      <alignment horizontal="center" vertical="center" wrapText="1"/>
    </xf>
    <xf numFmtId="0" fontId="3" fillId="13" borderId="6" xfId="0"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5"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xf>
    <xf numFmtId="0" fontId="22" fillId="2" borderId="2" xfId="0" applyFont="1" applyFill="1" applyBorder="1" applyAlignment="1">
      <alignment horizontal="center" vertical="center" wrapText="1"/>
    </xf>
    <xf numFmtId="0" fontId="22" fillId="2" borderId="8" xfId="0" applyFont="1" applyFill="1" applyBorder="1" applyAlignment="1">
      <alignment horizontal="center" vertical="center" wrapText="1"/>
    </xf>
    <xf numFmtId="164" fontId="3" fillId="2" borderId="1" xfId="0" applyNumberFormat="1" applyFont="1" applyFill="1" applyBorder="1" applyAlignment="1" applyProtection="1">
      <alignment horizontal="center" vertical="center" wrapText="1"/>
    </xf>
    <xf numFmtId="9" fontId="2" fillId="2" borderId="2" xfId="2" applyFont="1" applyFill="1" applyBorder="1" applyAlignment="1">
      <alignment horizontal="center" vertical="center"/>
    </xf>
    <xf numFmtId="9" fontId="2" fillId="2" borderId="6" xfId="2" applyFont="1" applyFill="1" applyBorder="1" applyAlignment="1">
      <alignment horizontal="center" vertical="center"/>
    </xf>
    <xf numFmtId="0" fontId="5" fillId="11" borderId="1" xfId="0" applyNumberFormat="1" applyFont="1" applyFill="1" applyBorder="1" applyAlignment="1" applyProtection="1">
      <alignment horizontal="center" vertical="center"/>
    </xf>
    <xf numFmtId="0" fontId="26" fillId="15" borderId="1" xfId="0" applyFont="1" applyFill="1" applyBorder="1" applyAlignment="1" applyProtection="1">
      <alignment horizontal="center" vertical="center" wrapText="1"/>
    </xf>
    <xf numFmtId="0" fontId="3" fillId="12" borderId="5"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4" xfId="0" applyFont="1" applyFill="1" applyBorder="1" applyAlignment="1" applyProtection="1">
      <alignment horizontal="center" vertical="center" wrapText="1"/>
    </xf>
    <xf numFmtId="164" fontId="26" fillId="19" borderId="2" xfId="0" applyNumberFormat="1" applyFont="1" applyFill="1" applyBorder="1" applyAlignment="1" applyProtection="1">
      <alignment horizontal="center" vertical="center" wrapText="1"/>
    </xf>
    <xf numFmtId="164" fontId="26" fillId="19" borderId="6" xfId="0" applyNumberFormat="1" applyFont="1" applyFill="1" applyBorder="1" applyAlignment="1" applyProtection="1">
      <alignment horizontal="center" vertical="center" wrapText="1"/>
    </xf>
    <xf numFmtId="0" fontId="26" fillId="19" borderId="2" xfId="0" applyFont="1" applyFill="1" applyBorder="1" applyAlignment="1" applyProtection="1">
      <alignment horizontal="center" vertical="center" wrapText="1"/>
    </xf>
    <xf numFmtId="0" fontId="26" fillId="19" borderId="6" xfId="0" applyFont="1" applyFill="1" applyBorder="1" applyAlignment="1" applyProtection="1">
      <alignment horizontal="center" vertical="center" wrapText="1"/>
    </xf>
    <xf numFmtId="0" fontId="26" fillId="20" borderId="2" xfId="0" applyFont="1" applyFill="1" applyBorder="1" applyAlignment="1" applyProtection="1">
      <alignment horizontal="center" vertical="center" wrapText="1"/>
    </xf>
    <xf numFmtId="0" fontId="26" fillId="20" borderId="6" xfId="0" applyFont="1" applyFill="1" applyBorder="1" applyAlignment="1" applyProtection="1">
      <alignment horizontal="center" vertical="center" wrapText="1"/>
    </xf>
    <xf numFmtId="0" fontId="26" fillId="16" borderId="2" xfId="0" applyFont="1" applyFill="1" applyBorder="1" applyAlignment="1" applyProtection="1">
      <alignment horizontal="center" vertical="center" wrapText="1"/>
    </xf>
    <xf numFmtId="0" fontId="26" fillId="16" borderId="6" xfId="0" applyFont="1" applyFill="1" applyBorder="1" applyAlignment="1" applyProtection="1">
      <alignment horizontal="center" vertical="center" wrapText="1"/>
    </xf>
    <xf numFmtId="0" fontId="26" fillId="16" borderId="1" xfId="0" applyFont="1" applyFill="1" applyBorder="1" applyAlignment="1" applyProtection="1">
      <alignment horizontal="center" vertical="center" wrapText="1"/>
    </xf>
    <xf numFmtId="0" fontId="26" fillId="17" borderId="5" xfId="0" applyFont="1" applyFill="1" applyBorder="1" applyAlignment="1" applyProtection="1">
      <alignment horizontal="center" vertical="center" wrapText="1"/>
    </xf>
    <xf numFmtId="0" fontId="26" fillId="17" borderId="4" xfId="0" applyFont="1" applyFill="1" applyBorder="1" applyAlignment="1" applyProtection="1">
      <alignment horizontal="center" vertical="center" wrapText="1"/>
    </xf>
    <xf numFmtId="0" fontId="26" fillId="18" borderId="5" xfId="0" applyFont="1" applyFill="1" applyBorder="1" applyAlignment="1" applyProtection="1">
      <alignment horizontal="center" vertical="center" wrapText="1"/>
    </xf>
    <xf numFmtId="0" fontId="26" fillId="18" borderId="3" xfId="0" applyFont="1" applyFill="1" applyBorder="1" applyAlignment="1" applyProtection="1">
      <alignment horizontal="center" vertical="center" wrapText="1"/>
    </xf>
    <xf numFmtId="0" fontId="26" fillId="18" borderId="4" xfId="0" applyFont="1" applyFill="1" applyBorder="1" applyAlignment="1" applyProtection="1">
      <alignment horizontal="center" vertical="center" wrapText="1"/>
    </xf>
    <xf numFmtId="164" fontId="4" fillId="0" borderId="1" xfId="0" applyNumberFormat="1" applyFont="1" applyFill="1" applyBorder="1" applyAlignment="1" applyProtection="1">
      <alignment horizontal="left" vertical="center" wrapText="1"/>
      <protection locked="0"/>
    </xf>
    <xf numFmtId="0" fontId="3" fillId="13" borderId="8" xfId="0" applyFont="1" applyFill="1" applyBorder="1" applyAlignment="1" applyProtection="1">
      <alignment horizontal="center" vertical="center" wrapText="1"/>
    </xf>
    <xf numFmtId="0" fontId="35" fillId="15" borderId="1" xfId="0" applyFont="1" applyFill="1" applyBorder="1" applyAlignment="1" applyProtection="1">
      <alignment horizontal="center" vertical="center" wrapText="1"/>
    </xf>
    <xf numFmtId="0" fontId="36" fillId="15" borderId="1" xfId="0" applyFont="1" applyFill="1" applyBorder="1" applyAlignment="1" applyProtection="1">
      <alignment horizontal="center" vertical="center" wrapText="1"/>
    </xf>
    <xf numFmtId="0" fontId="35" fillId="16" borderId="1" xfId="0" applyFont="1" applyFill="1" applyBorder="1" applyAlignment="1" applyProtection="1">
      <alignment horizontal="center" vertical="center" wrapText="1"/>
    </xf>
    <xf numFmtId="0" fontId="35" fillId="16" borderId="2" xfId="0" applyFont="1" applyFill="1" applyBorder="1" applyAlignment="1" applyProtection="1">
      <alignment horizontal="center" vertical="center" wrapText="1"/>
    </xf>
    <xf numFmtId="0" fontId="35" fillId="16" borderId="6" xfId="0" applyFont="1" applyFill="1" applyBorder="1" applyAlignment="1" applyProtection="1">
      <alignment horizontal="center" vertical="center" wrapText="1"/>
    </xf>
    <xf numFmtId="0" fontId="35" fillId="17" borderId="5" xfId="0" applyFont="1" applyFill="1" applyBorder="1" applyAlignment="1" applyProtection="1">
      <alignment horizontal="center" vertical="center" wrapText="1"/>
    </xf>
    <xf numFmtId="0" fontId="35" fillId="17" borderId="4" xfId="0" applyFont="1" applyFill="1" applyBorder="1" applyAlignment="1" applyProtection="1">
      <alignment horizontal="center" vertical="center" wrapText="1"/>
    </xf>
    <xf numFmtId="0" fontId="35" fillId="18" borderId="5" xfId="0" applyFont="1" applyFill="1" applyBorder="1" applyAlignment="1" applyProtection="1">
      <alignment horizontal="center" vertical="center" wrapText="1"/>
    </xf>
    <xf numFmtId="0" fontId="35" fillId="18" borderId="3" xfId="0" applyFont="1" applyFill="1" applyBorder="1" applyAlignment="1" applyProtection="1">
      <alignment horizontal="center" vertical="center" wrapText="1"/>
    </xf>
    <xf numFmtId="0" fontId="35" fillId="18" borderId="4" xfId="0" applyFont="1" applyFill="1" applyBorder="1" applyAlignment="1" applyProtection="1">
      <alignment horizontal="center" vertical="center" wrapText="1"/>
    </xf>
    <xf numFmtId="164" fontId="35" fillId="19" borderId="2" xfId="0" applyNumberFormat="1" applyFont="1" applyFill="1" applyBorder="1" applyAlignment="1" applyProtection="1">
      <alignment horizontal="center" vertical="center" wrapText="1"/>
    </xf>
    <xf numFmtId="164" fontId="35" fillId="19" borderId="6" xfId="0" applyNumberFormat="1" applyFont="1" applyFill="1" applyBorder="1" applyAlignment="1" applyProtection="1">
      <alignment horizontal="center" vertical="center" wrapText="1"/>
    </xf>
    <xf numFmtId="0" fontId="35" fillId="19" borderId="2" xfId="0" applyFont="1" applyFill="1" applyBorder="1" applyAlignment="1" applyProtection="1">
      <alignment horizontal="center" vertical="center" wrapText="1"/>
    </xf>
    <xf numFmtId="0" fontId="35" fillId="19" borderId="6" xfId="0" applyFont="1" applyFill="1" applyBorder="1" applyAlignment="1" applyProtection="1">
      <alignment horizontal="center" vertical="center" wrapText="1"/>
    </xf>
    <xf numFmtId="0" fontId="35" fillId="20" borderId="2" xfId="0" applyFont="1" applyFill="1" applyBorder="1" applyAlignment="1" applyProtection="1">
      <alignment horizontal="center" vertical="center" wrapText="1"/>
    </xf>
    <xf numFmtId="0" fontId="35" fillId="20" borderId="6" xfId="0" applyFont="1" applyFill="1" applyBorder="1" applyAlignment="1" applyProtection="1">
      <alignment horizontal="center" vertical="center" wrapText="1"/>
    </xf>
    <xf numFmtId="0" fontId="3" fillId="9" borderId="2"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9" fontId="4" fillId="0" borderId="2" xfId="2" applyNumberFormat="1" applyFont="1" applyFill="1" applyBorder="1" applyAlignment="1">
      <alignment horizontal="center" vertical="center" wrapText="1"/>
    </xf>
    <xf numFmtId="9" fontId="4" fillId="0" borderId="6" xfId="2" applyNumberFormat="1" applyFont="1" applyFill="1" applyBorder="1" applyAlignment="1">
      <alignment horizontal="center" vertical="center" wrapText="1"/>
    </xf>
  </cellXfs>
  <cellStyles count="64">
    <cellStyle name="Euro" xfId="3"/>
    <cellStyle name="Millares" xfId="1" builtinId="3"/>
    <cellStyle name="Millares 2" xfId="4"/>
    <cellStyle name="Millares 2 2" xfId="5"/>
    <cellStyle name="Millares 2 2 2" xfId="6"/>
    <cellStyle name="Millares 2 2 2 2" xfId="7"/>
    <cellStyle name="Millares 3" xfId="8"/>
    <cellStyle name="Millares 3 2" xfId="9"/>
    <cellStyle name="Millares 3 2 2" xfId="10"/>
    <cellStyle name="Millares 3 2 2 2" xfId="11"/>
    <cellStyle name="Millares 3 2 3" xfId="12"/>
    <cellStyle name="Millares 3 2 3 2" xfId="13"/>
    <cellStyle name="Millares 3 2 4" xfId="54"/>
    <cellStyle name="Millares 3 3" xfId="14"/>
    <cellStyle name="Millares 3 4" xfId="15"/>
    <cellStyle name="Millares 3 4 2" xfId="16"/>
    <cellStyle name="Millares 4" xfId="17"/>
    <cellStyle name="Millares 5" xfId="18"/>
    <cellStyle name="Millares 5 2" xfId="19"/>
    <cellStyle name="Millares 5 2 2" xfId="20"/>
    <cellStyle name="Millares 5 3" xfId="21"/>
    <cellStyle name="Millares 5 3 2" xfId="22"/>
    <cellStyle name="Millares 5 4" xfId="55"/>
    <cellStyle name="Millares 6" xfId="23"/>
    <cellStyle name="Millares 6 2" xfId="24"/>
    <cellStyle name="Millares 6 2 2" xfId="25"/>
    <cellStyle name="Millares 6 3" xfId="26"/>
    <cellStyle name="Millares 6 3 2" xfId="27"/>
    <cellStyle name="Millares 6 4" xfId="56"/>
    <cellStyle name="Millares 7" xfId="28"/>
    <cellStyle name="Millares 7 2" xfId="29"/>
    <cellStyle name="Millares 7 2 2" xfId="30"/>
    <cellStyle name="Millares 7 3" xfId="31"/>
    <cellStyle name="Millares 7 3 2" xfId="32"/>
    <cellStyle name="Millares 7 4" xfId="57"/>
    <cellStyle name="Millares 8" xfId="33"/>
    <cellStyle name="Millares 8 2" xfId="34"/>
    <cellStyle name="Millares 9" xfId="35"/>
    <cellStyle name="Normal" xfId="0" builtinId="0"/>
    <cellStyle name="Normal 10" xfId="36"/>
    <cellStyle name="Normal 2" xfId="37"/>
    <cellStyle name="Normal 2 2" xfId="38"/>
    <cellStyle name="Normal 2 2 2" xfId="39"/>
    <cellStyle name="Normal 2 2_Distribucion de inversion 2012  Version para Minagricultura  revisada con ricardo" xfId="40"/>
    <cellStyle name="Normal 2_PLANTA DE PERSONAL ICA - Enero 29 Bahamón2" xfId="41"/>
    <cellStyle name="Normal 3" xfId="42"/>
    <cellStyle name="Normal 4" xfId="43"/>
    <cellStyle name="Normal 5" xfId="44"/>
    <cellStyle name="Normal 5 2" xfId="45"/>
    <cellStyle name="Normal 57" xfId="46"/>
    <cellStyle name="Normal 6" xfId="47"/>
    <cellStyle name="Normal 6 2" xfId="48"/>
    <cellStyle name="Normal 6 3" xfId="49"/>
    <cellStyle name="Normal 6 3 2" xfId="50"/>
    <cellStyle name="Normal 6 3 2 2" xfId="58"/>
    <cellStyle name="Normal 6 3 3" xfId="59"/>
    <cellStyle name="Normal 8" xfId="63"/>
    <cellStyle name="Normal 9" xfId="51"/>
    <cellStyle name="Porcentaje" xfId="2" builtinId="5"/>
    <cellStyle name="Porcentaje 2" xfId="52"/>
    <cellStyle name="Porcentaje 2 2" xfId="53"/>
    <cellStyle name="Porcentaje 2 2 2" xfId="60"/>
    <cellStyle name="Porcentaje 2 3" xfId="61"/>
    <cellStyle name="Porcentaje 3" xfId="62"/>
  </cellStyles>
  <dxfs count="417">
    <dxf>
      <numFmt numFmtId="167" formatCode="#,##0.0;[Red]#,##0.0"/>
    </dxf>
    <dxf>
      <numFmt numFmtId="167" formatCode="#,##0.0;[Red]#,##0.0"/>
    </dxf>
    <dxf>
      <numFmt numFmtId="167" formatCode="#,##0.0;[Red]#,##0.0"/>
    </dxf>
    <dxf>
      <numFmt numFmtId="167" formatCode="#,##0.0;[Red]#,##0.0"/>
    </dxf>
    <dxf>
      <numFmt numFmtId="167" formatCode="#,##0.0;[Red]#,##0.0"/>
    </dxf>
    <dxf>
      <numFmt numFmtId="167" formatCode="#,##0.0;[Red]#,##0.0"/>
    </dxf>
    <dxf>
      <numFmt numFmtId="167" formatCode="#,##0.0;[Red]#,##0.0"/>
    </dxf>
    <dxf>
      <numFmt numFmtId="167" formatCode="#,##0.0;[Red]#,##0.0"/>
    </dxf>
    <dxf>
      <font>
        <color auto="1"/>
      </font>
    </dxf>
    <dxf>
      <font>
        <color auto="1"/>
      </font>
    </dxf>
    <dxf>
      <font>
        <color auto="1"/>
      </font>
    </dxf>
    <dxf>
      <numFmt numFmtId="167" formatCode="#,##0.0;[Red]#,##0.0"/>
    </dxf>
    <dxf>
      <numFmt numFmtId="167" formatCode="#,##0.0;[Red]#,##0.0"/>
    </dxf>
    <dxf>
      <numFmt numFmtId="167" formatCode="#,##0.0;[Red]#,##0.0"/>
    </dxf>
    <dxf>
      <numFmt numFmtId="167" formatCode="#,##0.0;[Red]#,##0.0"/>
    </dxf>
    <dxf>
      <numFmt numFmtId="167" formatCode="#,##0.0;[Red]#,##0.0"/>
    </dxf>
    <dxf>
      <fill>
        <patternFill>
          <bgColor theme="6"/>
        </patternFill>
      </fill>
    </dxf>
    <dxf>
      <fill>
        <patternFill>
          <bgColor theme="6"/>
        </patternFill>
      </fill>
    </dxf>
    <dxf>
      <font>
        <color theme="0" tint="-0.24994659260841701"/>
      </font>
    </dxf>
    <dxf>
      <numFmt numFmtId="167" formatCode="#,##0.0;[Red]#,##0.0"/>
    </dxf>
    <dxf>
      <numFmt numFmtId="167" formatCode="#,##0.0;[Red]#,##0.0"/>
    </dxf>
    <dxf>
      <numFmt numFmtId="167" formatCode="#,##0.0;[Red]#,##0.0"/>
    </dxf>
    <dxf>
      <numFmt numFmtId="167" formatCode="#,##0.0;[Red]#,##0.0"/>
    </dxf>
    <dxf>
      <numFmt numFmtId="167" formatCode="#,##0.0;[Red]#,##0.0"/>
    </dxf>
    <dxf>
      <font>
        <color theme="0" tint="-0.24994659260841701"/>
      </font>
    </dxf>
    <dxf>
      <font>
        <color theme="0" tint="-0.24994659260841701"/>
      </font>
    </dxf>
    <dxf>
      <font>
        <color theme="0" tint="-0.24994659260841701"/>
      </font>
    </dxf>
    <dxf>
      <font>
        <color theme="0"/>
      </font>
    </dxf>
    <dxf>
      <font>
        <color theme="8" tint="0.3999450666829432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0"/>
      </font>
    </dxf>
    <dxf>
      <font>
        <color theme="0"/>
      </font>
    </dxf>
    <dxf>
      <font>
        <color theme="8" tint="0.39994506668294322"/>
      </font>
    </dxf>
    <dxf>
      <font>
        <color theme="0"/>
      </font>
    </dxf>
    <dxf>
      <font>
        <color theme="0"/>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8" tint="0.39994506668294322"/>
      </font>
    </dxf>
    <dxf>
      <font>
        <color theme="5"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view3D>
      <c:rotX val="15"/>
      <c:rotY val="20"/>
      <c:rAngAx val="1"/>
    </c:view3D>
    <c:floor>
      <c:thickness val="0"/>
    </c:floor>
    <c:sideWall>
      <c:thickness val="0"/>
      <c:spPr>
        <a:ln>
          <a:noFill/>
        </a:ln>
      </c:spPr>
    </c:sideWall>
    <c:backWall>
      <c:thickness val="0"/>
      <c:spPr>
        <a:ln>
          <a:noFill/>
        </a:ln>
      </c:spPr>
    </c:backWall>
    <c:plotArea>
      <c:layout>
        <c:manualLayout>
          <c:layoutTarget val="inner"/>
          <c:xMode val="edge"/>
          <c:yMode val="edge"/>
          <c:x val="7.0224777266163524E-2"/>
          <c:y val="0.17904380100889963"/>
          <c:w val="0.87441190093452847"/>
          <c:h val="0.54615151950129193"/>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('[6]Oficinas Nacionales'!$K$3,'[6]Oficinas Nacionales'!$X$3)</c:f>
              <c:strCache>
                <c:ptCount val="2"/>
                <c:pt idx="0">
                  <c:v>META </c:v>
                </c:pt>
                <c:pt idx="1">
                  <c:v>EJECUCION ACUMULADA</c:v>
                </c:pt>
              </c:strCache>
            </c:strRef>
          </c:cat>
          <c:val>
            <c:numRef>
              <c:f>('[6]Oficinas Nacionales'!$K$4,'[6]Oficinas Nacionales'!$X$4)</c:f>
              <c:numCache>
                <c:formatCode>General</c:formatCode>
                <c:ptCount val="2"/>
                <c:pt idx="0">
                  <c:v>0</c:v>
                </c:pt>
                <c:pt idx="1">
                  <c:v>0</c:v>
                </c:pt>
              </c:numCache>
            </c:numRef>
          </c:val>
        </c:ser>
        <c:ser>
          <c:idx val="1"/>
          <c:order val="1"/>
          <c:invertIfNegative val="0"/>
          <c:dLbls>
            <c:spPr>
              <a:noFill/>
              <a:ln>
                <a:noFill/>
              </a:ln>
              <a:effectLst/>
            </c:spPr>
            <c:txPr>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('[6]Oficinas Nacionales'!$K$3,'[6]Oficinas Nacionales'!$X$3)</c:f>
              <c:strCache>
                <c:ptCount val="2"/>
                <c:pt idx="0">
                  <c:v>META </c:v>
                </c:pt>
                <c:pt idx="1">
                  <c:v>EJECUCION ACUMULADA</c:v>
                </c:pt>
              </c:strCache>
            </c:strRef>
          </c:cat>
          <c:val>
            <c:numRef>
              <c:f>('[6]Oficinas Nacionales'!$K$8,'[6]Oficinas Nacionales'!$X$8)</c:f>
              <c:numCache>
                <c:formatCode>General</c:formatCode>
                <c:ptCount val="2"/>
                <c:pt idx="0">
                  <c:v>7</c:v>
                </c:pt>
                <c:pt idx="1">
                  <c:v>7</c:v>
                </c:pt>
              </c:numCache>
            </c:numRef>
          </c:val>
        </c:ser>
        <c:dLbls>
          <c:showLegendKey val="0"/>
          <c:showVal val="1"/>
          <c:showCatName val="0"/>
          <c:showSerName val="0"/>
          <c:showPercent val="0"/>
          <c:showBubbleSize val="0"/>
        </c:dLbls>
        <c:gapWidth val="150"/>
        <c:shape val="box"/>
        <c:axId val="135584000"/>
        <c:axId val="135659520"/>
        <c:axId val="0"/>
      </c:bar3DChart>
      <c:catAx>
        <c:axId val="135584000"/>
        <c:scaling>
          <c:orientation val="minMax"/>
        </c:scaling>
        <c:delete val="0"/>
        <c:axPos val="b"/>
        <c:numFmt formatCode="General" sourceLinked="0"/>
        <c:majorTickMark val="out"/>
        <c:minorTickMark val="none"/>
        <c:tickLblPos val="nextTo"/>
        <c:txPr>
          <a:bodyPr/>
          <a:lstStyle/>
          <a:p>
            <a:pPr>
              <a:defRPr sz="500"/>
            </a:pPr>
            <a:endParaRPr lang="es-CO"/>
          </a:p>
        </c:txPr>
        <c:crossAx val="135659520"/>
        <c:crosses val="autoZero"/>
        <c:auto val="1"/>
        <c:lblAlgn val="ctr"/>
        <c:lblOffset val="100"/>
        <c:noMultiLvlLbl val="0"/>
      </c:catAx>
      <c:valAx>
        <c:axId val="135659520"/>
        <c:scaling>
          <c:orientation val="minMax"/>
        </c:scaling>
        <c:delete val="0"/>
        <c:axPos val="l"/>
        <c:majorGridlines/>
        <c:numFmt formatCode="General" sourceLinked="1"/>
        <c:majorTickMark val="out"/>
        <c:minorTickMark val="none"/>
        <c:tickLblPos val="nextTo"/>
        <c:txPr>
          <a:bodyPr/>
          <a:lstStyle/>
          <a:p>
            <a:pPr>
              <a:defRPr sz="600"/>
            </a:pPr>
            <a:endParaRPr lang="es-CO"/>
          </a:p>
        </c:txPr>
        <c:crossAx val="135584000"/>
        <c:crosses val="autoZero"/>
        <c:crossBetween val="between"/>
      </c:valAx>
      <c:spPr>
        <a:ln>
          <a:noFill/>
        </a:ln>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7.8400889101926455E-2"/>
          <c:y val="0.14516129032258066"/>
          <c:w val="0.89466305539707369"/>
          <c:h val="0.58252730505461014"/>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('[6]Oficinas Nacionales'!$K$3,'[6]Oficinas Nacionales'!$X$3)</c:f>
              <c:strCache>
                <c:ptCount val="2"/>
                <c:pt idx="0">
                  <c:v>META </c:v>
                </c:pt>
                <c:pt idx="1">
                  <c:v>EJECUCION ACUMULADA</c:v>
                </c:pt>
              </c:strCache>
            </c:strRef>
          </c:cat>
          <c:val>
            <c:numRef>
              <c:f>('[6]Oficinas Nacionales'!$K$4,'[6]Oficinas Nacionales'!$X$4)</c:f>
              <c:numCache>
                <c:formatCode>General</c:formatCode>
                <c:ptCount val="2"/>
                <c:pt idx="0">
                  <c:v>0</c:v>
                </c:pt>
                <c:pt idx="1">
                  <c:v>0</c:v>
                </c:pt>
              </c:numCache>
            </c:numRef>
          </c:val>
        </c:ser>
        <c:ser>
          <c:idx val="1"/>
          <c:order val="1"/>
          <c:invertIfNegative val="0"/>
          <c:dLbls>
            <c:spPr>
              <a:ln>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('[6]Oficinas Nacionales'!$K$3,'[6]Oficinas Nacionales'!$X$3)</c:f>
              <c:strCache>
                <c:ptCount val="2"/>
                <c:pt idx="0">
                  <c:v>META </c:v>
                </c:pt>
                <c:pt idx="1">
                  <c:v>EJECUCION ACUMULADA</c:v>
                </c:pt>
              </c:strCache>
            </c:strRef>
          </c:cat>
          <c:val>
            <c:numRef>
              <c:f>('[6]Oficinas Nacionales'!$K$7,'[6]Oficinas Nacionales'!$X$7)</c:f>
              <c:numCache>
                <c:formatCode>General</c:formatCode>
                <c:ptCount val="2"/>
                <c:pt idx="0">
                  <c:v>2</c:v>
                </c:pt>
                <c:pt idx="1">
                  <c:v>2</c:v>
                </c:pt>
              </c:numCache>
            </c:numRef>
          </c:val>
        </c:ser>
        <c:dLbls>
          <c:showLegendKey val="0"/>
          <c:showVal val="1"/>
          <c:showCatName val="0"/>
          <c:showSerName val="0"/>
          <c:showPercent val="0"/>
          <c:showBubbleSize val="0"/>
        </c:dLbls>
        <c:gapWidth val="150"/>
        <c:shape val="box"/>
        <c:axId val="135669248"/>
        <c:axId val="135670784"/>
        <c:axId val="0"/>
      </c:bar3DChart>
      <c:catAx>
        <c:axId val="135669248"/>
        <c:scaling>
          <c:orientation val="minMax"/>
        </c:scaling>
        <c:delete val="0"/>
        <c:axPos val="b"/>
        <c:numFmt formatCode="General" sourceLinked="0"/>
        <c:majorTickMark val="out"/>
        <c:minorTickMark val="none"/>
        <c:tickLblPos val="nextTo"/>
        <c:txPr>
          <a:bodyPr/>
          <a:lstStyle/>
          <a:p>
            <a:pPr>
              <a:defRPr sz="500"/>
            </a:pPr>
            <a:endParaRPr lang="es-CO"/>
          </a:p>
        </c:txPr>
        <c:crossAx val="135670784"/>
        <c:crosses val="autoZero"/>
        <c:auto val="1"/>
        <c:lblAlgn val="ctr"/>
        <c:lblOffset val="100"/>
        <c:noMultiLvlLbl val="0"/>
      </c:catAx>
      <c:valAx>
        <c:axId val="135670784"/>
        <c:scaling>
          <c:orientation val="minMax"/>
        </c:scaling>
        <c:delete val="0"/>
        <c:axPos val="l"/>
        <c:majorGridlines/>
        <c:numFmt formatCode="General" sourceLinked="1"/>
        <c:majorTickMark val="out"/>
        <c:minorTickMark val="none"/>
        <c:tickLblPos val="nextTo"/>
        <c:crossAx val="135669248"/>
        <c:crosses val="autoZero"/>
        <c:crossBetween val="between"/>
      </c:valAx>
      <c:spPr>
        <a:ln>
          <a:noFill/>
        </a:ln>
      </c:spPr>
    </c:plotArea>
    <c:plotVisOnly val="1"/>
    <c:dispBlanksAs val="gap"/>
    <c:showDLblsOverMax val="0"/>
  </c:chart>
  <c:txPr>
    <a:bodyPr/>
    <a:lstStyle/>
    <a:p>
      <a:pPr>
        <a:defRPr sz="6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('[6]Oficinas Nacionales'!$K$3,'[6]Oficinas Nacionales'!$X$3)</c:f>
              <c:strCache>
                <c:ptCount val="2"/>
                <c:pt idx="0">
                  <c:v>META </c:v>
                </c:pt>
                <c:pt idx="1">
                  <c:v>EJECUCION ACUMULADA</c:v>
                </c:pt>
              </c:strCache>
            </c:strRef>
          </c:cat>
          <c:val>
            <c:numRef>
              <c:f>('[6]Oficinas Nacionales'!$K$4,'[6]Oficinas Nacionales'!$X$4)</c:f>
              <c:numCache>
                <c:formatCode>General</c:formatCode>
                <c:ptCount val="2"/>
                <c:pt idx="0">
                  <c:v>0</c:v>
                </c:pt>
                <c:pt idx="1">
                  <c:v>0</c:v>
                </c:pt>
              </c:numCache>
            </c:numRef>
          </c:val>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('[6]Oficinas Nacionales'!$K$3,'[6]Oficinas Nacionales'!$X$3)</c:f>
              <c:strCache>
                <c:ptCount val="2"/>
                <c:pt idx="0">
                  <c:v>META </c:v>
                </c:pt>
                <c:pt idx="1">
                  <c:v>EJECUCION ACUMULADA</c:v>
                </c:pt>
              </c:strCache>
            </c:strRef>
          </c:cat>
          <c:val>
            <c:numRef>
              <c:f>('[6]Oficinas Nacionales'!$K$11,'[6]Oficinas Nacionales'!$X$11)</c:f>
              <c:numCache>
                <c:formatCode>General</c:formatCode>
                <c:ptCount val="2"/>
                <c:pt idx="0">
                  <c:v>8</c:v>
                </c:pt>
                <c:pt idx="1">
                  <c:v>8</c:v>
                </c:pt>
              </c:numCache>
            </c:numRef>
          </c:val>
        </c:ser>
        <c:dLbls>
          <c:showLegendKey val="0"/>
          <c:showVal val="1"/>
          <c:showCatName val="0"/>
          <c:showSerName val="0"/>
          <c:showPercent val="0"/>
          <c:showBubbleSize val="0"/>
        </c:dLbls>
        <c:gapWidth val="150"/>
        <c:shape val="box"/>
        <c:axId val="135688960"/>
        <c:axId val="135690496"/>
        <c:axId val="0"/>
      </c:bar3DChart>
      <c:catAx>
        <c:axId val="135688960"/>
        <c:scaling>
          <c:orientation val="minMax"/>
        </c:scaling>
        <c:delete val="0"/>
        <c:axPos val="b"/>
        <c:numFmt formatCode="General" sourceLinked="0"/>
        <c:majorTickMark val="out"/>
        <c:minorTickMark val="none"/>
        <c:tickLblPos val="nextTo"/>
        <c:crossAx val="135690496"/>
        <c:crosses val="autoZero"/>
        <c:auto val="1"/>
        <c:lblAlgn val="ctr"/>
        <c:lblOffset val="100"/>
        <c:noMultiLvlLbl val="0"/>
      </c:catAx>
      <c:valAx>
        <c:axId val="135690496"/>
        <c:scaling>
          <c:orientation val="minMax"/>
        </c:scaling>
        <c:delete val="0"/>
        <c:axPos val="l"/>
        <c:majorGridlines/>
        <c:numFmt formatCode="General" sourceLinked="1"/>
        <c:majorTickMark val="out"/>
        <c:minorTickMark val="none"/>
        <c:tickLblPos val="nextTo"/>
        <c:crossAx val="135688960"/>
        <c:crosses val="autoZero"/>
        <c:crossBetween val="between"/>
      </c:valAx>
    </c:plotArea>
    <c:plotVisOnly val="1"/>
    <c:dispBlanksAs val="gap"/>
    <c:showDLblsOverMax val="0"/>
  </c:chart>
  <c:spPr>
    <a:ln>
      <a:noFill/>
    </a:ln>
  </c:spPr>
  <c:txPr>
    <a:bodyPr/>
    <a:lstStyle/>
    <a:p>
      <a:pPr>
        <a:defRPr sz="6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7.3526218276678143E-2"/>
          <c:y val="4.4817887630615907E-2"/>
          <c:w val="0.87902134494894046"/>
          <c:h val="0.7498620576664865"/>
        </c:manualLayout>
      </c:layout>
      <c:bar3DChart>
        <c:barDir val="col"/>
        <c:grouping val="clustered"/>
        <c:varyColors val="0"/>
        <c:ser>
          <c:idx val="0"/>
          <c:order val="0"/>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'[6]Oficinas Nacionales'!$L$13:$W$13</c:f>
              <c:numCache>
                <c:formatCode>General</c:formatCode>
                <c:ptCount val="12"/>
                <c:pt idx="0">
                  <c:v>99</c:v>
                </c:pt>
                <c:pt idx="1">
                  <c:v>99</c:v>
                </c:pt>
                <c:pt idx="2">
                  <c:v>99</c:v>
                </c:pt>
                <c:pt idx="3">
                  <c:v>99</c:v>
                </c:pt>
                <c:pt idx="4">
                  <c:v>99</c:v>
                </c:pt>
                <c:pt idx="5">
                  <c:v>99</c:v>
                </c:pt>
                <c:pt idx="6">
                  <c:v>99</c:v>
                </c:pt>
                <c:pt idx="7">
                  <c:v>99</c:v>
                </c:pt>
                <c:pt idx="8">
                  <c:v>99</c:v>
                </c:pt>
                <c:pt idx="9">
                  <c:v>99</c:v>
                </c:pt>
                <c:pt idx="10">
                  <c:v>99</c:v>
                </c:pt>
                <c:pt idx="11">
                  <c:v>99</c:v>
                </c:pt>
              </c:numCache>
            </c:numRef>
          </c:val>
        </c:ser>
        <c:ser>
          <c:idx val="1"/>
          <c:order val="1"/>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'[6]Oficinas Nacionales'!$L$14:$W$14</c:f>
              <c:numCache>
                <c:formatCode>General</c:formatCode>
                <c:ptCount val="12"/>
                <c:pt idx="0">
                  <c:v>100</c:v>
                </c:pt>
                <c:pt idx="1">
                  <c:v>99.96</c:v>
                </c:pt>
                <c:pt idx="2">
                  <c:v>99.9</c:v>
                </c:pt>
                <c:pt idx="3">
                  <c:v>96.93</c:v>
                </c:pt>
                <c:pt idx="4">
                  <c:v>95.58</c:v>
                </c:pt>
                <c:pt idx="5">
                  <c:v>97.76</c:v>
                </c:pt>
                <c:pt idx="6">
                  <c:v>99.97</c:v>
                </c:pt>
                <c:pt idx="7">
                  <c:v>98.19</c:v>
                </c:pt>
                <c:pt idx="8">
                  <c:v>100</c:v>
                </c:pt>
                <c:pt idx="9">
                  <c:v>98.51</c:v>
                </c:pt>
                <c:pt idx="10">
                  <c:v>99.71</c:v>
                </c:pt>
                <c:pt idx="11">
                  <c:v>99.71</c:v>
                </c:pt>
              </c:numCache>
            </c:numRef>
          </c:val>
        </c:ser>
        <c:dLbls>
          <c:showLegendKey val="0"/>
          <c:showVal val="0"/>
          <c:showCatName val="0"/>
          <c:showSerName val="0"/>
          <c:showPercent val="0"/>
          <c:showBubbleSize val="0"/>
        </c:dLbls>
        <c:gapWidth val="150"/>
        <c:shape val="box"/>
        <c:axId val="135707264"/>
        <c:axId val="135709056"/>
        <c:axId val="0"/>
      </c:bar3DChart>
      <c:catAx>
        <c:axId val="135707264"/>
        <c:scaling>
          <c:orientation val="minMax"/>
        </c:scaling>
        <c:delete val="0"/>
        <c:axPos val="b"/>
        <c:numFmt formatCode="General" sourceLinked="0"/>
        <c:majorTickMark val="out"/>
        <c:minorTickMark val="none"/>
        <c:tickLblPos val="nextTo"/>
        <c:crossAx val="135709056"/>
        <c:crosses val="autoZero"/>
        <c:auto val="1"/>
        <c:lblAlgn val="ctr"/>
        <c:lblOffset val="100"/>
        <c:noMultiLvlLbl val="0"/>
      </c:catAx>
      <c:valAx>
        <c:axId val="135709056"/>
        <c:scaling>
          <c:orientation val="minMax"/>
        </c:scaling>
        <c:delete val="0"/>
        <c:axPos val="l"/>
        <c:majorGridlines/>
        <c:numFmt formatCode="General" sourceLinked="1"/>
        <c:majorTickMark val="out"/>
        <c:minorTickMark val="none"/>
        <c:tickLblPos val="nextTo"/>
        <c:crossAx val="135707264"/>
        <c:crosses val="autoZero"/>
        <c:crossBetween val="between"/>
      </c:valAx>
    </c:plotArea>
    <c:plotVisOnly val="1"/>
    <c:dispBlanksAs val="gap"/>
    <c:showDLblsOverMax val="0"/>
  </c:chart>
  <c:txPr>
    <a:bodyPr/>
    <a:lstStyle/>
    <a:p>
      <a:pPr>
        <a:defRPr sz="6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8.6782048283568516E-2"/>
          <c:y val="3.7855500620561963E-2"/>
          <c:w val="0.91028923364777425"/>
          <c:h val="0.78467761297279703"/>
        </c:manualLayout>
      </c:layout>
      <c:bar3DChart>
        <c:barDir val="col"/>
        <c:grouping val="clustered"/>
        <c:varyColors val="0"/>
        <c:ser>
          <c:idx val="0"/>
          <c:order val="0"/>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'[6]Oficinas Nacionales'!$L$4</c:f>
              <c:numCache>
                <c:formatCode>General</c:formatCode>
                <c:ptCount val="1"/>
                <c:pt idx="0">
                  <c:v>0</c:v>
                </c:pt>
              </c:numCache>
            </c:numRef>
          </c:val>
        </c:ser>
        <c:ser>
          <c:idx val="1"/>
          <c:order val="1"/>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'[6]Oficinas Nacionales'!$L$4:$W$4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'Oficinas Nacionales'!#REF!</c:f>
              <c:numCache>
                <c:formatCode>General</c:formatCode>
                <c:ptCount val="1"/>
                <c:pt idx="0">
                  <c:v>1</c:v>
                </c:pt>
              </c:numCache>
            </c:numRef>
          </c:val>
        </c:ser>
        <c:ser>
          <c:idx val="3"/>
          <c:order val="3"/>
          <c:invertIfNegative val="0"/>
          <c:cat>
            <c:strRef>
              <c:f>'[6]Oficinas Nacionales'!$L$4:$W$4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'Oficinas Nacionales'!#REF!</c:f>
              <c:numCache>
                <c:formatCode>General</c:formatCode>
                <c:ptCount val="1"/>
                <c:pt idx="0">
                  <c:v>1</c:v>
                </c:pt>
              </c:numCache>
            </c:numRef>
          </c:val>
        </c:ser>
        <c:dLbls>
          <c:showLegendKey val="0"/>
          <c:showVal val="0"/>
          <c:showCatName val="0"/>
          <c:showSerName val="0"/>
          <c:showPercent val="0"/>
          <c:showBubbleSize val="0"/>
        </c:dLbls>
        <c:gapWidth val="150"/>
        <c:shape val="box"/>
        <c:axId val="135719552"/>
        <c:axId val="135721344"/>
        <c:axId val="0"/>
      </c:bar3DChart>
      <c:catAx>
        <c:axId val="135719552"/>
        <c:scaling>
          <c:orientation val="minMax"/>
        </c:scaling>
        <c:delete val="0"/>
        <c:axPos val="b"/>
        <c:numFmt formatCode="General" sourceLinked="0"/>
        <c:majorTickMark val="out"/>
        <c:minorTickMark val="none"/>
        <c:tickLblPos val="nextTo"/>
        <c:crossAx val="135721344"/>
        <c:crosses val="autoZero"/>
        <c:auto val="1"/>
        <c:lblAlgn val="ctr"/>
        <c:lblOffset val="100"/>
        <c:noMultiLvlLbl val="0"/>
      </c:catAx>
      <c:valAx>
        <c:axId val="135721344"/>
        <c:scaling>
          <c:orientation val="minMax"/>
        </c:scaling>
        <c:delete val="0"/>
        <c:axPos val="l"/>
        <c:majorGridlines/>
        <c:numFmt formatCode="General" sourceLinked="1"/>
        <c:majorTickMark val="out"/>
        <c:minorTickMark val="none"/>
        <c:tickLblPos val="nextTo"/>
        <c:crossAx val="135719552"/>
        <c:crosses val="autoZero"/>
        <c:crossBetween val="between"/>
      </c:valAx>
    </c:plotArea>
    <c:plotVisOnly val="1"/>
    <c:dispBlanksAs val="gap"/>
    <c:showDLblsOverMax val="0"/>
  </c:chart>
  <c:txPr>
    <a:bodyPr/>
    <a:lstStyle/>
    <a:p>
      <a:pPr>
        <a:defRPr sz="6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8.6470734762765164E-2"/>
          <c:y val="5.5435448462933787E-2"/>
          <c:w val="0.91352926523723488"/>
          <c:h val="0.64245244116672584"/>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('[6]Oficinas Nacionales'!$K$3,'[6]Oficinas Nacionales'!$X$3)</c:f>
              <c:strCache>
                <c:ptCount val="2"/>
                <c:pt idx="0">
                  <c:v>META </c:v>
                </c:pt>
                <c:pt idx="1">
                  <c:v>EJECUCION ACUMULADA</c:v>
                </c:pt>
              </c:strCache>
            </c:strRef>
          </c:cat>
          <c:val>
            <c:numRef>
              <c:f>('[6]Oficinas Nacionales'!$K$4,'[6]Oficinas Nacionales'!$X$4)</c:f>
              <c:numCache>
                <c:formatCode>General</c:formatCode>
                <c:ptCount val="2"/>
                <c:pt idx="0">
                  <c:v>0</c:v>
                </c:pt>
                <c:pt idx="1">
                  <c:v>0</c:v>
                </c:pt>
              </c:numCache>
            </c:numRef>
          </c:val>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('[6]Oficinas Nacionales'!$K$3,'[6]Oficinas Nacionales'!$X$3)</c:f>
              <c:strCache>
                <c:ptCount val="2"/>
                <c:pt idx="0">
                  <c:v>META </c:v>
                </c:pt>
                <c:pt idx="1">
                  <c:v>EJECUCION ACUMULADA</c:v>
                </c:pt>
              </c:strCache>
            </c:strRef>
          </c:cat>
          <c:val>
            <c:numRef>
              <c:f>('[6]Oficinas Nacionales'!$K$15,'[6]Oficinas Nacionales'!$X$15)</c:f>
              <c:numCache>
                <c:formatCode>General</c:formatCode>
                <c:ptCount val="2"/>
                <c:pt idx="0">
                  <c:v>8</c:v>
                </c:pt>
                <c:pt idx="1">
                  <c:v>9</c:v>
                </c:pt>
              </c:numCache>
            </c:numRef>
          </c:val>
        </c:ser>
        <c:dLbls>
          <c:showLegendKey val="0"/>
          <c:showVal val="1"/>
          <c:showCatName val="0"/>
          <c:showSerName val="0"/>
          <c:showPercent val="0"/>
          <c:showBubbleSize val="0"/>
        </c:dLbls>
        <c:gapWidth val="150"/>
        <c:shape val="box"/>
        <c:axId val="135735168"/>
        <c:axId val="135736704"/>
        <c:axId val="0"/>
      </c:bar3DChart>
      <c:catAx>
        <c:axId val="135735168"/>
        <c:scaling>
          <c:orientation val="minMax"/>
        </c:scaling>
        <c:delete val="0"/>
        <c:axPos val="b"/>
        <c:numFmt formatCode="General" sourceLinked="0"/>
        <c:majorTickMark val="out"/>
        <c:minorTickMark val="none"/>
        <c:tickLblPos val="nextTo"/>
        <c:crossAx val="135736704"/>
        <c:crosses val="autoZero"/>
        <c:auto val="1"/>
        <c:lblAlgn val="ctr"/>
        <c:lblOffset val="100"/>
        <c:noMultiLvlLbl val="0"/>
      </c:catAx>
      <c:valAx>
        <c:axId val="135736704"/>
        <c:scaling>
          <c:orientation val="minMax"/>
        </c:scaling>
        <c:delete val="0"/>
        <c:axPos val="l"/>
        <c:majorGridlines/>
        <c:numFmt formatCode="General" sourceLinked="1"/>
        <c:majorTickMark val="out"/>
        <c:minorTickMark val="none"/>
        <c:tickLblPos val="nextTo"/>
        <c:crossAx val="135735168"/>
        <c:crosses val="autoZero"/>
        <c:crossBetween val="between"/>
      </c:valAx>
    </c:plotArea>
    <c:plotVisOnly val="1"/>
    <c:dispBlanksAs val="gap"/>
    <c:showDLblsOverMax val="0"/>
  </c:chart>
  <c:txPr>
    <a:bodyPr/>
    <a:lstStyle/>
    <a:p>
      <a:pPr>
        <a:defRPr sz="6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view3D>
      <c:rotX val="15"/>
      <c:rotY val="20"/>
      <c:rAngAx val="1"/>
    </c:view3D>
    <c:floor>
      <c:thickness val="0"/>
    </c:floor>
    <c:sideWall>
      <c:thickness val="0"/>
      <c:spPr>
        <a:ln>
          <a:noFill/>
        </a:ln>
      </c:spPr>
    </c:sideWall>
    <c:backWall>
      <c:thickness val="0"/>
      <c:spPr>
        <a:ln>
          <a:noFill/>
        </a:ln>
      </c:spPr>
    </c:backWall>
    <c:plotArea>
      <c:layout>
        <c:manualLayout>
          <c:layoutTarget val="inner"/>
          <c:xMode val="edge"/>
          <c:yMode val="edge"/>
          <c:x val="9.0986022940904035E-2"/>
          <c:y val="9.766025509576344E-2"/>
          <c:w val="0.87441190093452847"/>
          <c:h val="0.54615151950129193"/>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('[6]Oficinas Nacionales'!$K$3,'[6]Oficinas Nacionales'!$X$3)</c:f>
              <c:strCache>
                <c:ptCount val="2"/>
                <c:pt idx="0">
                  <c:v>META </c:v>
                </c:pt>
                <c:pt idx="1">
                  <c:v>EJECUCION ACUMULADA</c:v>
                </c:pt>
              </c:strCache>
            </c:strRef>
          </c:cat>
          <c:val>
            <c:numRef>
              <c:f>('[6]Oficinas Nacionales'!$K$4,'[6]Oficinas Nacionales'!$X$4)</c:f>
              <c:numCache>
                <c:formatCode>General</c:formatCode>
                <c:ptCount val="2"/>
                <c:pt idx="0">
                  <c:v>0</c:v>
                </c:pt>
                <c:pt idx="1">
                  <c:v>0</c:v>
                </c:pt>
              </c:numCache>
            </c:numRef>
          </c:val>
        </c:ser>
        <c:ser>
          <c:idx val="1"/>
          <c:order val="1"/>
          <c:invertIfNegative val="0"/>
          <c:dLbls>
            <c:spPr>
              <a:noFill/>
              <a:ln>
                <a:noFill/>
              </a:ln>
              <a:effectLst/>
            </c:spPr>
            <c:txPr>
              <a:bodyPr/>
              <a:lstStyle/>
              <a:p>
                <a:pPr>
                  <a:defRPr sz="6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('[6]Oficinas Nacionales'!$K$3,'[6]Oficinas Nacionales'!$X$3)</c:f>
              <c:strCache>
                <c:ptCount val="2"/>
                <c:pt idx="0">
                  <c:v>META </c:v>
                </c:pt>
                <c:pt idx="1">
                  <c:v>EJECUCION ACUMULADA</c:v>
                </c:pt>
              </c:strCache>
            </c:strRef>
          </c:cat>
          <c:val>
            <c:numRef>
              <c:f>('[6]Oficinas Nacionales'!$K$9,'[6]Oficinas Nacionales'!$X$9)</c:f>
              <c:numCache>
                <c:formatCode>General</c:formatCode>
                <c:ptCount val="2"/>
                <c:pt idx="0">
                  <c:v>100</c:v>
                </c:pt>
                <c:pt idx="1">
                  <c:v>1200</c:v>
                </c:pt>
              </c:numCache>
            </c:numRef>
          </c:val>
        </c:ser>
        <c:dLbls>
          <c:showLegendKey val="0"/>
          <c:showVal val="1"/>
          <c:showCatName val="0"/>
          <c:showSerName val="0"/>
          <c:showPercent val="0"/>
          <c:showBubbleSize val="0"/>
        </c:dLbls>
        <c:gapWidth val="150"/>
        <c:shape val="box"/>
        <c:axId val="135750784"/>
        <c:axId val="135752320"/>
        <c:axId val="0"/>
      </c:bar3DChart>
      <c:catAx>
        <c:axId val="135750784"/>
        <c:scaling>
          <c:orientation val="minMax"/>
        </c:scaling>
        <c:delete val="0"/>
        <c:axPos val="b"/>
        <c:numFmt formatCode="General" sourceLinked="0"/>
        <c:majorTickMark val="out"/>
        <c:minorTickMark val="none"/>
        <c:tickLblPos val="nextTo"/>
        <c:txPr>
          <a:bodyPr/>
          <a:lstStyle/>
          <a:p>
            <a:pPr>
              <a:defRPr sz="500"/>
            </a:pPr>
            <a:endParaRPr lang="es-CO"/>
          </a:p>
        </c:txPr>
        <c:crossAx val="135752320"/>
        <c:crosses val="autoZero"/>
        <c:auto val="1"/>
        <c:lblAlgn val="ctr"/>
        <c:lblOffset val="100"/>
        <c:noMultiLvlLbl val="0"/>
      </c:catAx>
      <c:valAx>
        <c:axId val="135752320"/>
        <c:scaling>
          <c:orientation val="minMax"/>
        </c:scaling>
        <c:delete val="0"/>
        <c:axPos val="l"/>
        <c:majorGridlines/>
        <c:numFmt formatCode="General" sourceLinked="1"/>
        <c:majorTickMark val="out"/>
        <c:minorTickMark val="none"/>
        <c:tickLblPos val="nextTo"/>
        <c:txPr>
          <a:bodyPr/>
          <a:lstStyle/>
          <a:p>
            <a:pPr>
              <a:defRPr sz="600"/>
            </a:pPr>
            <a:endParaRPr lang="es-CO"/>
          </a:p>
        </c:txPr>
        <c:crossAx val="135750784"/>
        <c:crosses val="autoZero"/>
        <c:crossBetween val="between"/>
      </c:valAx>
      <c:spPr>
        <a:ln>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32</xdr:col>
      <xdr:colOff>161925</xdr:colOff>
      <xdr:row>6</xdr:row>
      <xdr:rowOff>895350</xdr:rowOff>
    </xdr:from>
    <xdr:to>
      <xdr:col>32</xdr:col>
      <xdr:colOff>3915810</xdr:colOff>
      <xdr:row>7</xdr:row>
      <xdr:rowOff>4083</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2038350"/>
          <a:ext cx="3753885"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6</xdr:row>
      <xdr:rowOff>895350</xdr:rowOff>
    </xdr:from>
    <xdr:to>
      <xdr:col>32</xdr:col>
      <xdr:colOff>3156191</xdr:colOff>
      <xdr:row>7</xdr:row>
      <xdr:rowOff>4083</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2038350"/>
          <a:ext cx="2994266"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6</xdr:row>
      <xdr:rowOff>895350</xdr:rowOff>
    </xdr:from>
    <xdr:to>
      <xdr:col>32</xdr:col>
      <xdr:colOff>763035</xdr:colOff>
      <xdr:row>7</xdr:row>
      <xdr:rowOff>4083</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2038350"/>
          <a:ext cx="601110"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6</xdr:row>
      <xdr:rowOff>895350</xdr:rowOff>
    </xdr:from>
    <xdr:to>
      <xdr:col>32</xdr:col>
      <xdr:colOff>765416</xdr:colOff>
      <xdr:row>7</xdr:row>
      <xdr:rowOff>4083</xdr:rowOff>
    </xdr:to>
    <xdr:pic>
      <xdr:nvPicPr>
        <xdr:cNvPr id="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2038350"/>
          <a:ext cx="603491"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15</xdr:row>
      <xdr:rowOff>0</xdr:rowOff>
    </xdr:from>
    <xdr:to>
      <xdr:col>32</xdr:col>
      <xdr:colOff>3915810</xdr:colOff>
      <xdr:row>15</xdr:row>
      <xdr:rowOff>4083</xdr:rowOff>
    </xdr:to>
    <xdr:pic>
      <xdr:nvPicPr>
        <xdr:cNvPr id="6" name="Imagen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1410950"/>
          <a:ext cx="3753885"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15</xdr:row>
      <xdr:rowOff>0</xdr:rowOff>
    </xdr:from>
    <xdr:to>
      <xdr:col>32</xdr:col>
      <xdr:colOff>3156191</xdr:colOff>
      <xdr:row>15</xdr:row>
      <xdr:rowOff>4083</xdr:rowOff>
    </xdr:to>
    <xdr:pic>
      <xdr:nvPicPr>
        <xdr:cNvPr id="7" name="Imagen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1410950"/>
          <a:ext cx="2994266"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15</xdr:row>
      <xdr:rowOff>0</xdr:rowOff>
    </xdr:from>
    <xdr:to>
      <xdr:col>32</xdr:col>
      <xdr:colOff>763035</xdr:colOff>
      <xdr:row>15</xdr:row>
      <xdr:rowOff>4083</xdr:rowOff>
    </xdr:to>
    <xdr:pic>
      <xdr:nvPicPr>
        <xdr:cNvPr id="8" name="Imagen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1410950"/>
          <a:ext cx="601110"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15</xdr:row>
      <xdr:rowOff>0</xdr:rowOff>
    </xdr:from>
    <xdr:to>
      <xdr:col>32</xdr:col>
      <xdr:colOff>765416</xdr:colOff>
      <xdr:row>15</xdr:row>
      <xdr:rowOff>4083</xdr:rowOff>
    </xdr:to>
    <xdr:pic>
      <xdr:nvPicPr>
        <xdr:cNvPr id="9" name="Imagen 2">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1410950"/>
          <a:ext cx="603491"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25</xdr:row>
      <xdr:rowOff>0</xdr:rowOff>
    </xdr:from>
    <xdr:to>
      <xdr:col>32</xdr:col>
      <xdr:colOff>3915810</xdr:colOff>
      <xdr:row>25</xdr:row>
      <xdr:rowOff>4083</xdr:rowOff>
    </xdr:to>
    <xdr:pic>
      <xdr:nvPicPr>
        <xdr:cNvPr id="10" name="Imagen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9097625"/>
          <a:ext cx="3753885"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25</xdr:row>
      <xdr:rowOff>0</xdr:rowOff>
    </xdr:from>
    <xdr:to>
      <xdr:col>32</xdr:col>
      <xdr:colOff>3156191</xdr:colOff>
      <xdr:row>25</xdr:row>
      <xdr:rowOff>4083</xdr:rowOff>
    </xdr:to>
    <xdr:pic>
      <xdr:nvPicPr>
        <xdr:cNvPr id="11" name="Imagen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9097625"/>
          <a:ext cx="2994266"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25</xdr:row>
      <xdr:rowOff>0</xdr:rowOff>
    </xdr:from>
    <xdr:to>
      <xdr:col>32</xdr:col>
      <xdr:colOff>763035</xdr:colOff>
      <xdr:row>25</xdr:row>
      <xdr:rowOff>4083</xdr:rowOff>
    </xdr:to>
    <xdr:pic>
      <xdr:nvPicPr>
        <xdr:cNvPr id="12" name="Imagen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9097625"/>
          <a:ext cx="601110"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161925</xdr:colOff>
      <xdr:row>25</xdr:row>
      <xdr:rowOff>0</xdr:rowOff>
    </xdr:from>
    <xdr:to>
      <xdr:col>32</xdr:col>
      <xdr:colOff>765416</xdr:colOff>
      <xdr:row>25</xdr:row>
      <xdr:rowOff>4083</xdr:rowOff>
    </xdr:to>
    <xdr:pic>
      <xdr:nvPicPr>
        <xdr:cNvPr id="13" name="Imagen 2">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6350" y="19097625"/>
          <a:ext cx="603491" cy="4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6</xdr:row>
      <xdr:rowOff>42331</xdr:rowOff>
    </xdr:from>
    <xdr:to>
      <xdr:col>32</xdr:col>
      <xdr:colOff>6466416</xdr:colOff>
      <xdr:row>7</xdr:row>
      <xdr:rowOff>3376081</xdr:rowOff>
    </xdr:to>
    <xdr:pic>
      <xdr:nvPicPr>
        <xdr:cNvPr id="14" name="13 Imagen"/>
        <xdr:cNvPicPr>
          <a:picLocks noChangeAspect="1"/>
        </xdr:cNvPicPr>
      </xdr:nvPicPr>
      <xdr:blipFill>
        <a:blip xmlns:r="http://schemas.openxmlformats.org/officeDocument/2006/relationships" r:embed="rId2"/>
        <a:stretch>
          <a:fillRect/>
        </a:stretch>
      </xdr:blipFill>
      <xdr:spPr>
        <a:xfrm>
          <a:off x="27784425" y="1652056"/>
          <a:ext cx="6466416" cy="3762375"/>
        </a:xfrm>
        <a:prstGeom prst="rect">
          <a:avLst/>
        </a:prstGeom>
      </xdr:spPr>
    </xdr:pic>
    <xdr:clientData/>
  </xdr:twoCellAnchor>
  <xdr:twoCellAnchor editAs="oneCell">
    <xdr:from>
      <xdr:col>32</xdr:col>
      <xdr:colOff>7199185</xdr:colOff>
      <xdr:row>7</xdr:row>
      <xdr:rowOff>2053166</xdr:rowOff>
    </xdr:from>
    <xdr:to>
      <xdr:col>32</xdr:col>
      <xdr:colOff>9218082</xdr:colOff>
      <xdr:row>7</xdr:row>
      <xdr:rowOff>4331756</xdr:rowOff>
    </xdr:to>
    <xdr:pic>
      <xdr:nvPicPr>
        <xdr:cNvPr id="15" name="14 Imagen"/>
        <xdr:cNvPicPr>
          <a:picLocks noChangeAspect="1"/>
        </xdr:cNvPicPr>
      </xdr:nvPicPr>
      <xdr:blipFill>
        <a:blip xmlns:r="http://schemas.openxmlformats.org/officeDocument/2006/relationships" r:embed="rId3"/>
        <a:stretch>
          <a:fillRect/>
        </a:stretch>
      </xdr:blipFill>
      <xdr:spPr>
        <a:xfrm>
          <a:off x="34983610" y="4091516"/>
          <a:ext cx="2018897" cy="2278590"/>
        </a:xfrm>
        <a:prstGeom prst="rect">
          <a:avLst/>
        </a:prstGeom>
      </xdr:spPr>
    </xdr:pic>
    <xdr:clientData/>
  </xdr:twoCellAnchor>
  <xdr:twoCellAnchor editAs="oneCell">
    <xdr:from>
      <xdr:col>32</xdr:col>
      <xdr:colOff>6635750</xdr:colOff>
      <xdr:row>6</xdr:row>
      <xdr:rowOff>10584</xdr:rowOff>
    </xdr:from>
    <xdr:to>
      <xdr:col>32</xdr:col>
      <xdr:colOff>13155083</xdr:colOff>
      <xdr:row>7</xdr:row>
      <xdr:rowOff>2000249</xdr:rowOff>
    </xdr:to>
    <xdr:pic>
      <xdr:nvPicPr>
        <xdr:cNvPr id="16" name="15 Imagen"/>
        <xdr:cNvPicPr>
          <a:picLocks noChangeAspect="1"/>
        </xdr:cNvPicPr>
      </xdr:nvPicPr>
      <xdr:blipFill>
        <a:blip xmlns:r="http://schemas.openxmlformats.org/officeDocument/2006/relationships" r:embed="rId4"/>
        <a:stretch>
          <a:fillRect/>
        </a:stretch>
      </xdr:blipFill>
      <xdr:spPr>
        <a:xfrm>
          <a:off x="34420175" y="1620309"/>
          <a:ext cx="6519333" cy="24182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64038</xdr:colOff>
      <xdr:row>7</xdr:row>
      <xdr:rowOff>1064836</xdr:rowOff>
    </xdr:from>
    <xdr:to>
      <xdr:col>25</xdr:col>
      <xdr:colOff>1899188</xdr:colOff>
      <xdr:row>7</xdr:row>
      <xdr:rowOff>1845092</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47626</xdr:colOff>
      <xdr:row>6</xdr:row>
      <xdr:rowOff>1587</xdr:rowOff>
    </xdr:from>
    <xdr:to>
      <xdr:col>25</xdr:col>
      <xdr:colOff>1866900</xdr:colOff>
      <xdr:row>6</xdr:row>
      <xdr:rowOff>788987</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47626</xdr:colOff>
      <xdr:row>10</xdr:row>
      <xdr:rowOff>1</xdr:rowOff>
    </xdr:from>
    <xdr:to>
      <xdr:col>25</xdr:col>
      <xdr:colOff>1866900</xdr:colOff>
      <xdr:row>11</xdr:row>
      <xdr:rowOff>0</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12</xdr:row>
      <xdr:rowOff>4761</xdr:rowOff>
    </xdr:from>
    <xdr:to>
      <xdr:col>26</xdr:col>
      <xdr:colOff>0</xdr:colOff>
      <xdr:row>14</xdr:row>
      <xdr:rowOff>0</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0</xdr:colOff>
      <xdr:row>14</xdr:row>
      <xdr:rowOff>0</xdr:rowOff>
    </xdr:from>
    <xdr:to>
      <xdr:col>25</xdr:col>
      <xdr:colOff>1924050</xdr:colOff>
      <xdr:row>14</xdr:row>
      <xdr:rowOff>1</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0</xdr:colOff>
      <xdr:row>14</xdr:row>
      <xdr:rowOff>87457</xdr:rowOff>
    </xdr:from>
    <xdr:to>
      <xdr:col>26</xdr:col>
      <xdr:colOff>0</xdr:colOff>
      <xdr:row>15</xdr:row>
      <xdr:rowOff>0</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0</xdr:colOff>
      <xdr:row>8</xdr:row>
      <xdr:rowOff>129152</xdr:rowOff>
    </xdr:from>
    <xdr:to>
      <xdr:col>25</xdr:col>
      <xdr:colOff>1835150</xdr:colOff>
      <xdr:row>8</xdr:row>
      <xdr:rowOff>952499</xdr:rowOff>
    </xdr:to>
    <xdr:graphicFrame macro="">
      <xdr:nvGraphicFramePr>
        <xdr:cNvPr id="15"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Consolidado%20PAN%202016%20SPV%20(ok)sisme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CA%202015/PLAN%20DE%20ACCION%202015/AJUSTES%20METAS%20Y%20DEMAS/ARCHIVOS%20OK/Plan%20de%20Accion%20SPV%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ia%20de%20Copia%20de%20PLAN%20DE%20ACCION%20SECCIONAL%20SPF%20CORTE%2031%20DICIEMBRE%20DE%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AN%20DE%20ACCI&#211;N%20ANALISIS%20Y%20DIAGNOSTICO%20BPL%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rge/Desktop/SEGUIMIENTO%20PLAN%20DE%20ACCION%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pia%20de%20Plan%20de%20accion%20OTI%20Corte%20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Nacional"/>
      <sheetName val="OFICINAS NACIONALES"/>
      <sheetName val="AMAZONAS"/>
      <sheetName val="ANTIOQUIA"/>
      <sheetName val="ARAUCA"/>
      <sheetName val="ATLÁNTICO"/>
      <sheetName val="BOLIVAR"/>
      <sheetName val="BOYACÁ"/>
      <sheetName val="CALDAS"/>
      <sheetName val="CAQUETA"/>
      <sheetName val="CASANARE"/>
      <sheetName val="CAUCA"/>
      <sheetName val="CESAR"/>
      <sheetName val="CHOCÓ"/>
      <sheetName val="CORDOBA"/>
      <sheetName val="CUNDINAMARCA"/>
      <sheetName val="GUAINIA"/>
      <sheetName val="GUAJIRA"/>
      <sheetName val="GUAVIARE"/>
      <sheetName val="HUILA"/>
      <sheetName val="MAGDALENA"/>
      <sheetName val="META"/>
      <sheetName val="NARIÑO"/>
      <sheetName val="NORTE DE SANTANDER"/>
      <sheetName val="PUTUMAYO"/>
      <sheetName val="QUINDIO"/>
      <sheetName val="RISARALDA"/>
      <sheetName val="SAN ANDRES"/>
      <sheetName val="SANTANDER"/>
      <sheetName val="SUCRE"/>
      <sheetName val="TOLIMA"/>
      <sheetName val="VALLE DEL CAUCA"/>
      <sheetName val="VAUPES"/>
      <sheetName val="VICHADA"/>
    </sheetNames>
    <sheetDataSet>
      <sheetData sheetId="0"/>
      <sheetData sheetId="1">
        <row r="8">
          <cell r="G8">
            <v>0</v>
          </cell>
          <cell r="H8">
            <v>0</v>
          </cell>
          <cell r="U8">
            <v>0</v>
          </cell>
        </row>
        <row r="9">
          <cell r="G9">
            <v>0</v>
          </cell>
          <cell r="H9">
            <v>0</v>
          </cell>
          <cell r="U9">
            <v>0</v>
          </cell>
        </row>
        <row r="10">
          <cell r="G10">
            <v>0</v>
          </cell>
          <cell r="H10">
            <v>0</v>
          </cell>
          <cell r="U10">
            <v>0</v>
          </cell>
        </row>
        <row r="11">
          <cell r="G11">
            <v>0</v>
          </cell>
          <cell r="H11">
            <v>0</v>
          </cell>
          <cell r="U11">
            <v>0</v>
          </cell>
        </row>
        <row r="12">
          <cell r="G12">
            <v>0</v>
          </cell>
          <cell r="H12">
            <v>0</v>
          </cell>
        </row>
        <row r="13">
          <cell r="G13">
            <v>0</v>
          </cell>
          <cell r="H13">
            <v>0</v>
          </cell>
          <cell r="U13">
            <v>0</v>
          </cell>
        </row>
        <row r="14">
          <cell r="G14">
            <v>0</v>
          </cell>
          <cell r="H14">
            <v>0</v>
          </cell>
          <cell r="U14">
            <v>0</v>
          </cell>
        </row>
        <row r="15">
          <cell r="G15">
            <v>0</v>
          </cell>
          <cell r="H15">
            <v>0</v>
          </cell>
          <cell r="U15">
            <v>0</v>
          </cell>
        </row>
        <row r="16">
          <cell r="G16">
            <v>0</v>
          </cell>
          <cell r="H16">
            <v>0</v>
          </cell>
          <cell r="U16">
            <v>0</v>
          </cell>
        </row>
        <row r="17">
          <cell r="G17">
            <v>0</v>
          </cell>
          <cell r="H17">
            <v>0</v>
          </cell>
        </row>
        <row r="18">
          <cell r="G18">
            <v>0</v>
          </cell>
          <cell r="H18">
            <v>0</v>
          </cell>
          <cell r="U18">
            <v>0</v>
          </cell>
        </row>
        <row r="19">
          <cell r="G19">
            <v>0</v>
          </cell>
          <cell r="H19">
            <v>0</v>
          </cell>
          <cell r="U19">
            <v>0</v>
          </cell>
        </row>
        <row r="20">
          <cell r="G20">
            <v>0</v>
          </cell>
          <cell r="H20">
            <v>0</v>
          </cell>
          <cell r="U20">
            <v>0</v>
          </cell>
        </row>
        <row r="21">
          <cell r="G21">
            <v>0</v>
          </cell>
          <cell r="H21">
            <v>0</v>
          </cell>
          <cell r="U21">
            <v>0</v>
          </cell>
        </row>
        <row r="22">
          <cell r="G22">
            <v>0</v>
          </cell>
          <cell r="H22">
            <v>0</v>
          </cell>
        </row>
        <row r="23">
          <cell r="G23">
            <v>0</v>
          </cell>
          <cell r="H23">
            <v>0</v>
          </cell>
          <cell r="U23">
            <v>0</v>
          </cell>
        </row>
        <row r="24">
          <cell r="G24">
            <v>0</v>
          </cell>
          <cell r="H24">
            <v>0</v>
          </cell>
          <cell r="U24">
            <v>0</v>
          </cell>
        </row>
        <row r="25">
          <cell r="G25">
            <v>0</v>
          </cell>
          <cell r="H25">
            <v>0</v>
          </cell>
        </row>
        <row r="26">
          <cell r="G26">
            <v>0</v>
          </cell>
          <cell r="H26">
            <v>0</v>
          </cell>
          <cell r="U26">
            <v>0</v>
          </cell>
        </row>
        <row r="27">
          <cell r="G27">
            <v>0</v>
          </cell>
          <cell r="H27">
            <v>0</v>
          </cell>
          <cell r="U27">
            <v>0</v>
          </cell>
        </row>
        <row r="28">
          <cell r="G28">
            <v>0</v>
          </cell>
          <cell r="H28">
            <v>50</v>
          </cell>
          <cell r="U28">
            <v>50</v>
          </cell>
        </row>
        <row r="29">
          <cell r="G29">
            <v>0</v>
          </cell>
          <cell r="H29">
            <v>50</v>
          </cell>
          <cell r="U29">
            <v>50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2">
          <cell r="G42">
            <v>0</v>
          </cell>
          <cell r="U42">
            <v>8</v>
          </cell>
        </row>
        <row r="43">
          <cell r="G43">
            <v>0</v>
          </cell>
          <cell r="U43">
            <v>8</v>
          </cell>
        </row>
        <row r="44">
          <cell r="G44">
            <v>0</v>
          </cell>
          <cell r="H44">
            <v>1200</v>
          </cell>
          <cell r="U44">
            <v>2244</v>
          </cell>
        </row>
        <row r="45">
          <cell r="G45">
            <v>0</v>
          </cell>
          <cell r="H45">
            <v>10</v>
          </cell>
          <cell r="U45">
            <v>22</v>
          </cell>
        </row>
        <row r="47">
          <cell r="G47">
            <v>0</v>
          </cell>
          <cell r="H47">
            <v>0</v>
          </cell>
          <cell r="U47">
            <v>0</v>
          </cell>
        </row>
        <row r="48">
          <cell r="G48">
            <v>0</v>
          </cell>
          <cell r="H48">
            <v>0</v>
          </cell>
          <cell r="U48">
            <v>0</v>
          </cell>
        </row>
        <row r="49">
          <cell r="G49">
            <v>0</v>
          </cell>
          <cell r="H49">
            <v>0</v>
          </cell>
        </row>
        <row r="50">
          <cell r="G50">
            <v>0</v>
          </cell>
          <cell r="H50">
            <v>0</v>
          </cell>
          <cell r="U50">
            <v>0</v>
          </cell>
        </row>
        <row r="51">
          <cell r="G51">
            <v>0</v>
          </cell>
          <cell r="H51">
            <v>1</v>
          </cell>
          <cell r="U51">
            <v>2</v>
          </cell>
        </row>
        <row r="52">
          <cell r="G52">
            <v>0</v>
          </cell>
          <cell r="H52">
            <v>4</v>
          </cell>
          <cell r="U52">
            <v>20</v>
          </cell>
        </row>
        <row r="53">
          <cell r="G53">
            <v>0</v>
          </cell>
          <cell r="H53">
            <v>100</v>
          </cell>
          <cell r="U53">
            <v>100</v>
          </cell>
        </row>
        <row r="55">
          <cell r="G55">
            <v>0</v>
          </cell>
          <cell r="H55">
            <v>0</v>
          </cell>
          <cell r="U55">
            <v>0</v>
          </cell>
        </row>
        <row r="56">
          <cell r="G56">
            <v>0</v>
          </cell>
          <cell r="H56">
            <v>0</v>
          </cell>
          <cell r="U56">
            <v>0</v>
          </cell>
        </row>
        <row r="57">
          <cell r="G57">
            <v>0</v>
          </cell>
          <cell r="H57">
            <v>1</v>
          </cell>
          <cell r="U57">
            <v>1</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99</v>
          </cell>
          <cell r="H68">
            <v>100</v>
          </cell>
          <cell r="U68">
            <v>112</v>
          </cell>
        </row>
        <row r="69">
          <cell r="G69">
            <v>0</v>
          </cell>
          <cell r="H69">
            <v>0</v>
          </cell>
          <cell r="U69">
            <v>0</v>
          </cell>
        </row>
        <row r="70">
          <cell r="G70">
            <v>0</v>
          </cell>
          <cell r="H70">
            <v>0</v>
          </cell>
          <cell r="U70">
            <v>0</v>
          </cell>
        </row>
        <row r="72">
          <cell r="G72">
            <v>0</v>
          </cell>
          <cell r="H72">
            <v>0</v>
          </cell>
          <cell r="U72">
            <v>0</v>
          </cell>
        </row>
        <row r="73">
          <cell r="G73">
            <v>0</v>
          </cell>
          <cell r="H73">
            <v>0</v>
          </cell>
          <cell r="U73">
            <v>0</v>
          </cell>
        </row>
        <row r="74">
          <cell r="G74">
            <v>0</v>
          </cell>
          <cell r="H74">
            <v>0</v>
          </cell>
        </row>
        <row r="76">
          <cell r="G76">
            <v>0</v>
          </cell>
          <cell r="H76">
            <v>0</v>
          </cell>
          <cell r="U76">
            <v>0</v>
          </cell>
        </row>
        <row r="77">
          <cell r="G77">
            <v>0</v>
          </cell>
          <cell r="H77">
            <v>0</v>
          </cell>
          <cell r="U77">
            <v>0</v>
          </cell>
        </row>
        <row r="78">
          <cell r="G78">
            <v>0</v>
          </cell>
          <cell r="H78">
            <v>0</v>
          </cell>
          <cell r="U78">
            <v>0</v>
          </cell>
        </row>
        <row r="79">
          <cell r="G79">
            <v>0</v>
          </cell>
          <cell r="H79">
            <v>0</v>
          </cell>
          <cell r="U79">
            <v>0</v>
          </cell>
        </row>
        <row r="80">
          <cell r="G80">
            <v>0</v>
          </cell>
          <cell r="H80">
            <v>0</v>
          </cell>
          <cell r="U80">
            <v>0</v>
          </cell>
        </row>
        <row r="81">
          <cell r="G81">
            <v>0</v>
          </cell>
          <cell r="H81">
            <v>0</v>
          </cell>
          <cell r="U81">
            <v>0</v>
          </cell>
        </row>
        <row r="82">
          <cell r="G82">
            <v>0</v>
          </cell>
          <cell r="H82">
            <v>0</v>
          </cell>
          <cell r="U82">
            <v>0</v>
          </cell>
        </row>
        <row r="83">
          <cell r="G83">
            <v>0</v>
          </cell>
          <cell r="H83">
            <v>0</v>
          </cell>
          <cell r="U83">
            <v>0</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G89">
            <v>0</v>
          </cell>
          <cell r="H89">
            <v>0</v>
          </cell>
          <cell r="U89">
            <v>0</v>
          </cell>
        </row>
        <row r="90">
          <cell r="G90">
            <v>0</v>
          </cell>
          <cell r="H90">
            <v>0</v>
          </cell>
        </row>
        <row r="91">
          <cell r="G91">
            <v>0</v>
          </cell>
          <cell r="H91">
            <v>0</v>
          </cell>
          <cell r="U91">
            <v>0</v>
          </cell>
        </row>
        <row r="92">
          <cell r="G92">
            <v>0</v>
          </cell>
          <cell r="H92">
            <v>0</v>
          </cell>
          <cell r="U92">
            <v>0</v>
          </cell>
        </row>
        <row r="93">
          <cell r="G93">
            <v>0</v>
          </cell>
          <cell r="H93">
            <v>0</v>
          </cell>
          <cell r="U93">
            <v>0</v>
          </cell>
        </row>
        <row r="94">
          <cell r="G94">
            <v>0</v>
          </cell>
          <cell r="H94">
            <v>0</v>
          </cell>
          <cell r="U94">
            <v>0</v>
          </cell>
        </row>
        <row r="95">
          <cell r="G95">
            <v>0</v>
          </cell>
          <cell r="H95">
            <v>0</v>
          </cell>
          <cell r="U95">
            <v>0</v>
          </cell>
        </row>
        <row r="96">
          <cell r="G96">
            <v>0</v>
          </cell>
          <cell r="H96">
            <v>0</v>
          </cell>
        </row>
        <row r="97">
          <cell r="G97">
            <v>0</v>
          </cell>
          <cell r="H97">
            <v>0</v>
          </cell>
          <cell r="U97">
            <v>0</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G108">
            <v>0</v>
          </cell>
          <cell r="H108">
            <v>0</v>
          </cell>
          <cell r="U108">
            <v>0</v>
          </cell>
        </row>
        <row r="109">
          <cell r="G109">
            <v>0</v>
          </cell>
          <cell r="H109">
            <v>0</v>
          </cell>
        </row>
        <row r="111">
          <cell r="G111">
            <v>0</v>
          </cell>
          <cell r="H111">
            <v>0</v>
          </cell>
          <cell r="U111">
            <v>0</v>
          </cell>
        </row>
        <row r="112">
          <cell r="G112">
            <v>0</v>
          </cell>
          <cell r="H112">
            <v>0</v>
          </cell>
          <cell r="U112">
            <v>0</v>
          </cell>
        </row>
        <row r="113">
          <cell r="G113">
            <v>0</v>
          </cell>
          <cell r="H113">
            <v>0</v>
          </cell>
          <cell r="U113">
            <v>0</v>
          </cell>
        </row>
        <row r="115">
          <cell r="G115">
            <v>0</v>
          </cell>
          <cell r="H115">
            <v>0</v>
          </cell>
          <cell r="U115">
            <v>0</v>
          </cell>
        </row>
        <row r="116">
          <cell r="G116">
            <v>0</v>
          </cell>
          <cell r="H116">
            <v>1</v>
          </cell>
          <cell r="U116">
            <v>0</v>
          </cell>
        </row>
        <row r="117">
          <cell r="G117">
            <v>0</v>
          </cell>
          <cell r="H117">
            <v>0</v>
          </cell>
        </row>
        <row r="118">
          <cell r="G118">
            <v>0</v>
          </cell>
          <cell r="H118">
            <v>0</v>
          </cell>
          <cell r="U118">
            <v>0</v>
          </cell>
        </row>
        <row r="119">
          <cell r="G119">
            <v>0</v>
          </cell>
          <cell r="H119">
            <v>0</v>
          </cell>
          <cell r="U119">
            <v>0</v>
          </cell>
        </row>
        <row r="120">
          <cell r="G120">
            <v>0</v>
          </cell>
          <cell r="H120">
            <v>1</v>
          </cell>
          <cell r="U120">
            <v>2527</v>
          </cell>
        </row>
        <row r="121">
          <cell r="G121">
            <v>0</v>
          </cell>
          <cell r="H121">
            <v>0</v>
          </cell>
        </row>
        <row r="122">
          <cell r="G122">
            <v>0</v>
          </cell>
          <cell r="H122">
            <v>1</v>
          </cell>
          <cell r="U122">
            <v>470</v>
          </cell>
        </row>
        <row r="123">
          <cell r="G123">
            <v>0</v>
          </cell>
          <cell r="H123">
            <v>0</v>
          </cell>
        </row>
        <row r="124">
          <cell r="G124">
            <v>0</v>
          </cell>
          <cell r="H124">
            <v>1</v>
          </cell>
          <cell r="U124">
            <v>783</v>
          </cell>
        </row>
        <row r="125">
          <cell r="G125">
            <v>0</v>
          </cell>
          <cell r="H125">
            <v>0</v>
          </cell>
        </row>
        <row r="126">
          <cell r="G126">
            <v>0</v>
          </cell>
          <cell r="H126">
            <v>0</v>
          </cell>
          <cell r="U126">
            <v>1.0000000000000001E-5</v>
          </cell>
        </row>
        <row r="127">
          <cell r="G127">
            <v>0</v>
          </cell>
          <cell r="H127">
            <v>0</v>
          </cell>
        </row>
        <row r="128">
          <cell r="G128">
            <v>0</v>
          </cell>
          <cell r="H128">
            <v>6</v>
          </cell>
          <cell r="U128">
            <v>4</v>
          </cell>
        </row>
        <row r="130">
          <cell r="G130">
            <v>0</v>
          </cell>
          <cell r="H130">
            <v>0</v>
          </cell>
          <cell r="U130">
            <v>0</v>
          </cell>
        </row>
        <row r="131">
          <cell r="G131">
            <v>0</v>
          </cell>
          <cell r="H131">
            <v>0</v>
          </cell>
          <cell r="U131">
            <v>0</v>
          </cell>
        </row>
        <row r="132">
          <cell r="G132">
            <v>0</v>
          </cell>
          <cell r="H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2">
        <row r="8">
          <cell r="G8">
            <v>0</v>
          </cell>
          <cell r="H8">
            <v>0</v>
          </cell>
          <cell r="U8">
            <v>0</v>
          </cell>
        </row>
        <row r="9">
          <cell r="G9">
            <v>0</v>
          </cell>
          <cell r="H9">
            <v>0</v>
          </cell>
          <cell r="U9">
            <v>0</v>
          </cell>
        </row>
        <row r="10">
          <cell r="G10">
            <v>0</v>
          </cell>
          <cell r="H10">
            <v>0</v>
          </cell>
          <cell r="U10">
            <v>0</v>
          </cell>
        </row>
        <row r="11">
          <cell r="G11">
            <v>0</v>
          </cell>
          <cell r="H11">
            <v>0</v>
          </cell>
          <cell r="U11">
            <v>0</v>
          </cell>
        </row>
        <row r="12">
          <cell r="U12">
            <v>0</v>
          </cell>
        </row>
        <row r="13">
          <cell r="G13">
            <v>0</v>
          </cell>
          <cell r="H13">
            <v>0</v>
          </cell>
          <cell r="U13">
            <v>0</v>
          </cell>
        </row>
        <row r="14">
          <cell r="G14">
            <v>0</v>
          </cell>
          <cell r="H14">
            <v>0</v>
          </cell>
          <cell r="U14">
            <v>0</v>
          </cell>
        </row>
        <row r="15">
          <cell r="G15">
            <v>0</v>
          </cell>
          <cell r="H15">
            <v>0</v>
          </cell>
          <cell r="U15">
            <v>0</v>
          </cell>
        </row>
        <row r="16">
          <cell r="U16">
            <v>0</v>
          </cell>
        </row>
        <row r="17">
          <cell r="U17">
            <v>0</v>
          </cell>
        </row>
        <row r="18">
          <cell r="G18">
            <v>0</v>
          </cell>
          <cell r="H18">
            <v>0</v>
          </cell>
          <cell r="U18">
            <v>0</v>
          </cell>
        </row>
        <row r="19">
          <cell r="G19">
            <v>0</v>
          </cell>
          <cell r="H19">
            <v>0</v>
          </cell>
          <cell r="U19">
            <v>0</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52</v>
          </cell>
          <cell r="U33">
            <v>52</v>
          </cell>
        </row>
        <row r="34">
          <cell r="G34">
            <v>0</v>
          </cell>
          <cell r="H34">
            <v>100</v>
          </cell>
          <cell r="U34">
            <v>62</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0</v>
          </cell>
          <cell r="H50">
            <v>0</v>
          </cell>
          <cell r="U50">
            <v>0</v>
          </cell>
        </row>
        <row r="51">
          <cell r="G51">
            <v>0</v>
          </cell>
          <cell r="H51">
            <v>0</v>
          </cell>
          <cell r="U51">
            <v>0</v>
          </cell>
        </row>
        <row r="52">
          <cell r="G52">
            <v>0</v>
          </cell>
          <cell r="H52">
            <v>0</v>
          </cell>
          <cell r="U52">
            <v>0</v>
          </cell>
        </row>
        <row r="53">
          <cell r="G53">
            <v>0</v>
          </cell>
          <cell r="H53">
            <v>0</v>
          </cell>
          <cell r="U53">
            <v>0</v>
          </cell>
        </row>
        <row r="55">
          <cell r="G55">
            <v>0</v>
          </cell>
          <cell r="H55">
            <v>0</v>
          </cell>
          <cell r="U55">
            <v>0</v>
          </cell>
        </row>
        <row r="56">
          <cell r="G56">
            <v>0</v>
          </cell>
          <cell r="H56">
            <v>0</v>
          </cell>
          <cell r="U56">
            <v>0</v>
          </cell>
        </row>
        <row r="57">
          <cell r="G57">
            <v>0</v>
          </cell>
          <cell r="H57">
            <v>0</v>
          </cell>
          <cell r="U57">
            <v>0</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90</v>
          </cell>
          <cell r="H72">
            <v>130</v>
          </cell>
          <cell r="U72">
            <v>183.5</v>
          </cell>
        </row>
        <row r="73">
          <cell r="U73">
            <v>0</v>
          </cell>
        </row>
        <row r="74">
          <cell r="U74">
            <v>0</v>
          </cell>
        </row>
        <row r="76">
          <cell r="G76">
            <v>10</v>
          </cell>
          <cell r="H76">
            <v>10</v>
          </cell>
          <cell r="U76">
            <v>10</v>
          </cell>
        </row>
        <row r="77">
          <cell r="G77">
            <v>0</v>
          </cell>
          <cell r="H77">
            <v>0</v>
          </cell>
          <cell r="U77">
            <v>0</v>
          </cell>
        </row>
        <row r="78">
          <cell r="G78">
            <v>15</v>
          </cell>
          <cell r="H78">
            <v>20</v>
          </cell>
          <cell r="U78">
            <v>20.100000000000001</v>
          </cell>
        </row>
        <row r="79">
          <cell r="G79">
            <v>0</v>
          </cell>
          <cell r="H79">
            <v>0</v>
          </cell>
          <cell r="U79">
            <v>0</v>
          </cell>
        </row>
        <row r="80">
          <cell r="G80">
            <v>0</v>
          </cell>
          <cell r="H80">
            <v>0</v>
          </cell>
          <cell r="U80">
            <v>0</v>
          </cell>
        </row>
        <row r="81">
          <cell r="G81">
            <v>10</v>
          </cell>
          <cell r="H81">
            <v>10</v>
          </cell>
          <cell r="U81">
            <v>21</v>
          </cell>
        </row>
        <row r="82">
          <cell r="G82">
            <v>0</v>
          </cell>
          <cell r="H82">
            <v>0</v>
          </cell>
          <cell r="U82">
            <v>0</v>
          </cell>
        </row>
        <row r="83">
          <cell r="G83">
            <v>0</v>
          </cell>
          <cell r="H83">
            <v>0</v>
          </cell>
          <cell r="U83">
            <v>0</v>
          </cell>
        </row>
        <row r="84">
          <cell r="G84">
            <v>10</v>
          </cell>
          <cell r="H84">
            <v>15</v>
          </cell>
          <cell r="U84">
            <v>15</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200</v>
          </cell>
          <cell r="H92">
            <v>200</v>
          </cell>
          <cell r="U92">
            <v>220</v>
          </cell>
        </row>
        <row r="93">
          <cell r="G93">
            <v>0</v>
          </cell>
          <cell r="H93">
            <v>0</v>
          </cell>
          <cell r="U93">
            <v>0</v>
          </cell>
        </row>
        <row r="94">
          <cell r="G94">
            <v>0</v>
          </cell>
          <cell r="H94">
            <v>0</v>
          </cell>
          <cell r="U94">
            <v>0</v>
          </cell>
        </row>
        <row r="95">
          <cell r="U95">
            <v>0</v>
          </cell>
        </row>
        <row r="96">
          <cell r="U96">
            <v>0</v>
          </cell>
        </row>
        <row r="97">
          <cell r="G97">
            <v>245</v>
          </cell>
          <cell r="H97">
            <v>255</v>
          </cell>
          <cell r="U97">
            <v>249.6</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0</v>
          </cell>
        </row>
        <row r="112">
          <cell r="G112">
            <v>0</v>
          </cell>
          <cell r="H112">
            <v>0</v>
          </cell>
          <cell r="U112">
            <v>0</v>
          </cell>
        </row>
        <row r="113">
          <cell r="G113">
            <v>0</v>
          </cell>
          <cell r="H113">
            <v>0</v>
          </cell>
          <cell r="U113">
            <v>0</v>
          </cell>
        </row>
        <row r="115">
          <cell r="G115">
            <v>0</v>
          </cell>
          <cell r="H115">
            <v>28</v>
          </cell>
          <cell r="U115">
            <v>22</v>
          </cell>
        </row>
        <row r="116">
          <cell r="U116">
            <v>0</v>
          </cell>
        </row>
        <row r="117">
          <cell r="U117">
            <v>0</v>
          </cell>
        </row>
        <row r="118">
          <cell r="G118">
            <v>0</v>
          </cell>
          <cell r="H118">
            <v>0</v>
          </cell>
          <cell r="U118">
            <v>0</v>
          </cell>
        </row>
        <row r="119">
          <cell r="G119">
            <v>0</v>
          </cell>
          <cell r="H119">
            <v>4</v>
          </cell>
          <cell r="U119">
            <v>0</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1</v>
          </cell>
          <cell r="U128">
            <v>1</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3">
        <row r="8">
          <cell r="G8">
            <v>0</v>
          </cell>
          <cell r="H8">
            <v>0</v>
          </cell>
          <cell r="U8">
            <v>0</v>
          </cell>
        </row>
        <row r="9">
          <cell r="G9">
            <v>0</v>
          </cell>
          <cell r="H9">
            <v>0</v>
          </cell>
          <cell r="U9">
            <v>0</v>
          </cell>
        </row>
        <row r="10">
          <cell r="G10">
            <v>234</v>
          </cell>
          <cell r="H10">
            <v>250</v>
          </cell>
          <cell r="U10">
            <v>198</v>
          </cell>
        </row>
        <row r="11">
          <cell r="U11">
            <v>31</v>
          </cell>
        </row>
        <row r="12">
          <cell r="U12">
            <v>31</v>
          </cell>
        </row>
        <row r="13">
          <cell r="G13">
            <v>0</v>
          </cell>
          <cell r="H13">
            <v>1</v>
          </cell>
          <cell r="U13">
            <v>2</v>
          </cell>
        </row>
        <row r="14">
          <cell r="G14">
            <v>0</v>
          </cell>
          <cell r="H14">
            <v>0</v>
          </cell>
          <cell r="U14">
            <v>0</v>
          </cell>
        </row>
        <row r="15">
          <cell r="G15">
            <v>60</v>
          </cell>
          <cell r="H15">
            <v>60</v>
          </cell>
          <cell r="U15">
            <v>60</v>
          </cell>
        </row>
        <row r="16">
          <cell r="U16">
            <v>0</v>
          </cell>
        </row>
        <row r="17">
          <cell r="U17">
            <v>0</v>
          </cell>
        </row>
        <row r="18">
          <cell r="G18">
            <v>1</v>
          </cell>
          <cell r="H18">
            <v>2</v>
          </cell>
          <cell r="U18">
            <v>17</v>
          </cell>
        </row>
        <row r="19">
          <cell r="G19">
            <v>250</v>
          </cell>
          <cell r="H19">
            <v>500</v>
          </cell>
          <cell r="U19">
            <v>954</v>
          </cell>
        </row>
        <row r="20">
          <cell r="G20">
            <v>0</v>
          </cell>
          <cell r="H20">
            <v>1</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39</v>
          </cell>
        </row>
        <row r="32">
          <cell r="G32">
            <v>0</v>
          </cell>
          <cell r="H32">
            <v>100</v>
          </cell>
          <cell r="U32">
            <v>14</v>
          </cell>
        </row>
        <row r="33">
          <cell r="G33">
            <v>0</v>
          </cell>
          <cell r="H33">
            <v>52</v>
          </cell>
          <cell r="U33">
            <v>34</v>
          </cell>
        </row>
        <row r="34">
          <cell r="G34">
            <v>0</v>
          </cell>
          <cell r="H34">
            <v>100</v>
          </cell>
          <cell r="U34">
            <v>12</v>
          </cell>
        </row>
        <row r="35">
          <cell r="G35">
            <v>0</v>
          </cell>
          <cell r="H35">
            <v>21</v>
          </cell>
          <cell r="U35">
            <v>19</v>
          </cell>
        </row>
        <row r="36">
          <cell r="G36">
            <v>0</v>
          </cell>
          <cell r="H36">
            <v>100</v>
          </cell>
          <cell r="U36">
            <v>30</v>
          </cell>
        </row>
        <row r="37">
          <cell r="G37">
            <v>0</v>
          </cell>
          <cell r="H37">
            <v>2</v>
          </cell>
          <cell r="U37">
            <v>1</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10</v>
          </cell>
          <cell r="U47">
            <v>8</v>
          </cell>
        </row>
        <row r="48">
          <cell r="U48">
            <v>1</v>
          </cell>
        </row>
        <row r="49">
          <cell r="U49">
            <v>1</v>
          </cell>
        </row>
        <row r="50">
          <cell r="G50">
            <v>0</v>
          </cell>
          <cell r="H50">
            <v>800</v>
          </cell>
          <cell r="U50">
            <v>666</v>
          </cell>
        </row>
        <row r="51">
          <cell r="G51">
            <v>0</v>
          </cell>
          <cell r="H51">
            <v>0</v>
          </cell>
          <cell r="U51">
            <v>0</v>
          </cell>
        </row>
        <row r="52">
          <cell r="G52">
            <v>0</v>
          </cell>
          <cell r="H52">
            <v>0</v>
          </cell>
          <cell r="U52">
            <v>0</v>
          </cell>
        </row>
        <row r="53">
          <cell r="G53">
            <v>0</v>
          </cell>
          <cell r="H53">
            <v>0</v>
          </cell>
          <cell r="U53">
            <v>0</v>
          </cell>
        </row>
        <row r="55">
          <cell r="G55">
            <v>0</v>
          </cell>
          <cell r="H55">
            <v>370</v>
          </cell>
          <cell r="U55">
            <v>387</v>
          </cell>
        </row>
        <row r="56">
          <cell r="G56">
            <v>0</v>
          </cell>
          <cell r="H56">
            <v>1</v>
          </cell>
          <cell r="U56">
            <v>1</v>
          </cell>
        </row>
        <row r="57">
          <cell r="G57">
            <v>0</v>
          </cell>
          <cell r="H57">
            <v>0</v>
          </cell>
          <cell r="U57">
            <v>0</v>
          </cell>
        </row>
        <row r="58">
          <cell r="G58">
            <v>0</v>
          </cell>
          <cell r="H58">
            <v>5</v>
          </cell>
          <cell r="U58">
            <v>27</v>
          </cell>
        </row>
        <row r="59">
          <cell r="G59">
            <v>0</v>
          </cell>
          <cell r="H59">
            <v>0</v>
          </cell>
          <cell r="U59">
            <v>0</v>
          </cell>
        </row>
        <row r="61">
          <cell r="G61">
            <v>0</v>
          </cell>
          <cell r="H61">
            <v>100</v>
          </cell>
          <cell r="U61">
            <v>91.22</v>
          </cell>
        </row>
        <row r="62">
          <cell r="G62">
            <v>0</v>
          </cell>
          <cell r="H62">
            <v>5800</v>
          </cell>
          <cell r="U62">
            <v>7698</v>
          </cell>
        </row>
        <row r="63">
          <cell r="G63">
            <v>0</v>
          </cell>
          <cell r="H63">
            <v>480</v>
          </cell>
          <cell r="U63">
            <v>158</v>
          </cell>
        </row>
        <row r="64">
          <cell r="G64">
            <v>0</v>
          </cell>
          <cell r="H64">
            <v>6</v>
          </cell>
          <cell r="U64">
            <v>31</v>
          </cell>
        </row>
        <row r="66">
          <cell r="G66">
            <v>0</v>
          </cell>
          <cell r="H66">
            <v>1100</v>
          </cell>
          <cell r="U66">
            <v>850</v>
          </cell>
        </row>
        <row r="67">
          <cell r="G67">
            <v>0</v>
          </cell>
          <cell r="H67">
            <v>100</v>
          </cell>
          <cell r="U67">
            <v>120</v>
          </cell>
        </row>
        <row r="68">
          <cell r="G68">
            <v>0</v>
          </cell>
          <cell r="H68">
            <v>0</v>
          </cell>
          <cell r="U68">
            <v>0</v>
          </cell>
        </row>
        <row r="69">
          <cell r="G69">
            <v>0</v>
          </cell>
          <cell r="H69">
            <v>4</v>
          </cell>
          <cell r="U69">
            <v>19</v>
          </cell>
        </row>
        <row r="70">
          <cell r="G70">
            <v>0</v>
          </cell>
          <cell r="H70">
            <v>100</v>
          </cell>
          <cell r="U70">
            <v>54.606535594035563</v>
          </cell>
        </row>
        <row r="72">
          <cell r="G72">
            <v>7196</v>
          </cell>
          <cell r="H72">
            <v>6000</v>
          </cell>
          <cell r="U72">
            <v>7687.9800000000005</v>
          </cell>
        </row>
        <row r="73">
          <cell r="U73">
            <v>6.5839999999999996</v>
          </cell>
        </row>
        <row r="74">
          <cell r="U74">
            <v>6.5839999999999996</v>
          </cell>
        </row>
        <row r="76">
          <cell r="G76">
            <v>0</v>
          </cell>
          <cell r="H76">
            <v>0</v>
          </cell>
          <cell r="U76">
            <v>0</v>
          </cell>
        </row>
        <row r="77">
          <cell r="G77">
            <v>0</v>
          </cell>
          <cell r="H77">
            <v>0</v>
          </cell>
          <cell r="U77">
            <v>0</v>
          </cell>
        </row>
        <row r="78">
          <cell r="G78">
            <v>1100</v>
          </cell>
          <cell r="H78">
            <v>900</v>
          </cell>
          <cell r="U78">
            <v>536</v>
          </cell>
        </row>
        <row r="79">
          <cell r="G79">
            <v>4</v>
          </cell>
          <cell r="H79">
            <v>3</v>
          </cell>
          <cell r="U79">
            <v>1</v>
          </cell>
        </row>
        <row r="80">
          <cell r="G80">
            <v>507</v>
          </cell>
          <cell r="H80">
            <v>300</v>
          </cell>
          <cell r="U80">
            <v>658.40000000000009</v>
          </cell>
        </row>
        <row r="81">
          <cell r="G81">
            <v>1465</v>
          </cell>
          <cell r="H81">
            <v>800</v>
          </cell>
          <cell r="U81">
            <v>576.90000000000009</v>
          </cell>
        </row>
        <row r="82">
          <cell r="G82">
            <v>500</v>
          </cell>
          <cell r="H82">
            <v>500</v>
          </cell>
          <cell r="U82">
            <v>468</v>
          </cell>
        </row>
        <row r="83">
          <cell r="G83">
            <v>393</v>
          </cell>
          <cell r="H83">
            <v>300</v>
          </cell>
          <cell r="U83">
            <v>268.68</v>
          </cell>
        </row>
        <row r="84">
          <cell r="G84">
            <v>28.004999999999999</v>
          </cell>
          <cell r="H84">
            <v>274.64</v>
          </cell>
          <cell r="U84">
            <v>6.2799999999999994</v>
          </cell>
        </row>
        <row r="85">
          <cell r="G85">
            <v>0</v>
          </cell>
          <cell r="H85">
            <v>4</v>
          </cell>
          <cell r="U85">
            <v>0</v>
          </cell>
        </row>
        <row r="86">
          <cell r="G86">
            <v>0</v>
          </cell>
          <cell r="H86">
            <v>30</v>
          </cell>
          <cell r="U86">
            <v>0</v>
          </cell>
        </row>
        <row r="87">
          <cell r="G87">
            <v>0</v>
          </cell>
          <cell r="H87">
            <v>0</v>
          </cell>
          <cell r="U87">
            <v>0</v>
          </cell>
        </row>
        <row r="88">
          <cell r="G88">
            <v>0</v>
          </cell>
          <cell r="H88">
            <v>0</v>
          </cell>
          <cell r="U88">
            <v>0</v>
          </cell>
        </row>
        <row r="89">
          <cell r="U89">
            <v>0</v>
          </cell>
        </row>
        <row r="90">
          <cell r="U90">
            <v>0</v>
          </cell>
        </row>
        <row r="91">
          <cell r="G91">
            <v>988</v>
          </cell>
          <cell r="H91">
            <v>500</v>
          </cell>
          <cell r="U91">
            <v>899.72</v>
          </cell>
        </row>
        <row r="92">
          <cell r="G92">
            <v>150</v>
          </cell>
          <cell r="H92">
            <v>150</v>
          </cell>
          <cell r="U92">
            <v>151</v>
          </cell>
        </row>
        <row r="93">
          <cell r="G93">
            <v>0</v>
          </cell>
          <cell r="H93">
            <v>0</v>
          </cell>
          <cell r="U93">
            <v>0</v>
          </cell>
        </row>
        <row r="94">
          <cell r="G94">
            <v>0</v>
          </cell>
          <cell r="H94">
            <v>0</v>
          </cell>
          <cell r="U94">
            <v>0</v>
          </cell>
        </row>
        <row r="95">
          <cell r="U95">
            <v>0</v>
          </cell>
        </row>
        <row r="96">
          <cell r="U96">
            <v>0</v>
          </cell>
        </row>
        <row r="97">
          <cell r="G97">
            <v>0</v>
          </cell>
          <cell r="H97">
            <v>10774.64</v>
          </cell>
          <cell r="U97">
            <v>12174.960000000001</v>
          </cell>
        </row>
        <row r="99">
          <cell r="G99">
            <v>0</v>
          </cell>
          <cell r="H99">
            <v>0</v>
          </cell>
          <cell r="U99">
            <v>0</v>
          </cell>
        </row>
        <row r="100">
          <cell r="G100">
            <v>0</v>
          </cell>
          <cell r="H100">
            <v>0</v>
          </cell>
          <cell r="U100">
            <v>0</v>
          </cell>
        </row>
        <row r="102">
          <cell r="G102">
            <v>1200</v>
          </cell>
          <cell r="H102">
            <v>1200</v>
          </cell>
          <cell r="U102">
            <v>1073</v>
          </cell>
        </row>
        <row r="104">
          <cell r="G104">
            <v>100</v>
          </cell>
          <cell r="H104">
            <v>100</v>
          </cell>
          <cell r="U104">
            <v>88</v>
          </cell>
        </row>
        <row r="105">
          <cell r="G105">
            <v>1</v>
          </cell>
          <cell r="H105">
            <v>1</v>
          </cell>
          <cell r="U105">
            <v>1</v>
          </cell>
        </row>
        <row r="106">
          <cell r="G106">
            <v>3124</v>
          </cell>
          <cell r="H106">
            <v>1150</v>
          </cell>
          <cell r="U106">
            <v>2626.0119999999997</v>
          </cell>
        </row>
        <row r="107">
          <cell r="G107">
            <v>0.01</v>
          </cell>
          <cell r="H107">
            <v>1</v>
          </cell>
          <cell r="U107">
            <v>1</v>
          </cell>
        </row>
        <row r="108">
          <cell r="U108">
            <v>31</v>
          </cell>
        </row>
        <row r="109">
          <cell r="U109">
            <v>31</v>
          </cell>
        </row>
        <row r="111">
          <cell r="G111">
            <v>143</v>
          </cell>
          <cell r="H111">
            <v>70</v>
          </cell>
          <cell r="U111">
            <v>154</v>
          </cell>
        </row>
        <row r="112">
          <cell r="G112">
            <v>26541</v>
          </cell>
          <cell r="H112">
            <v>30000</v>
          </cell>
          <cell r="U112">
            <v>33640</v>
          </cell>
        </row>
        <row r="113">
          <cell r="G113">
            <v>191053</v>
          </cell>
          <cell r="H113">
            <v>13200</v>
          </cell>
          <cell r="U113">
            <v>27309.82</v>
          </cell>
        </row>
        <row r="115">
          <cell r="G115">
            <v>0</v>
          </cell>
          <cell r="H115">
            <v>1000</v>
          </cell>
          <cell r="U115">
            <v>950</v>
          </cell>
        </row>
        <row r="116">
          <cell r="U116">
            <v>123</v>
          </cell>
        </row>
        <row r="117">
          <cell r="U117">
            <v>153</v>
          </cell>
        </row>
        <row r="118">
          <cell r="G118">
            <v>0</v>
          </cell>
          <cell r="H118">
            <v>0</v>
          </cell>
          <cell r="U118">
            <v>0</v>
          </cell>
        </row>
        <row r="119">
          <cell r="G119">
            <v>0</v>
          </cell>
          <cell r="H119">
            <v>115</v>
          </cell>
          <cell r="U119">
            <v>61</v>
          </cell>
        </row>
        <row r="120">
          <cell r="U120">
            <v>0</v>
          </cell>
        </row>
        <row r="121">
          <cell r="U121">
            <v>0</v>
          </cell>
        </row>
        <row r="122">
          <cell r="U122">
            <v>0</v>
          </cell>
        </row>
        <row r="123">
          <cell r="U123">
            <v>0</v>
          </cell>
        </row>
        <row r="124">
          <cell r="U124">
            <v>5</v>
          </cell>
        </row>
        <row r="125">
          <cell r="U125">
            <v>5</v>
          </cell>
        </row>
        <row r="126">
          <cell r="U126">
            <v>0</v>
          </cell>
        </row>
        <row r="127">
          <cell r="U127">
            <v>0</v>
          </cell>
        </row>
        <row r="128">
          <cell r="G128">
            <v>0</v>
          </cell>
          <cell r="H128">
            <v>3</v>
          </cell>
          <cell r="U128">
            <v>6</v>
          </cell>
        </row>
        <row r="130">
          <cell r="G130">
            <v>0</v>
          </cell>
          <cell r="H130">
            <v>50</v>
          </cell>
          <cell r="U130">
            <v>125</v>
          </cell>
        </row>
        <row r="131">
          <cell r="U131">
            <v>79</v>
          </cell>
        </row>
        <row r="132">
          <cell r="U132">
            <v>90</v>
          </cell>
        </row>
        <row r="133">
          <cell r="G133">
            <v>0</v>
          </cell>
          <cell r="H133">
            <v>250</v>
          </cell>
          <cell r="U133">
            <v>180</v>
          </cell>
        </row>
        <row r="135">
          <cell r="G135">
            <v>0</v>
          </cell>
          <cell r="H135">
            <v>0</v>
          </cell>
          <cell r="U135">
            <v>0</v>
          </cell>
        </row>
        <row r="136">
          <cell r="G136">
            <v>0</v>
          </cell>
          <cell r="H136">
            <v>0</v>
          </cell>
          <cell r="U136">
            <v>0</v>
          </cell>
        </row>
        <row r="137">
          <cell r="G137">
            <v>0</v>
          </cell>
          <cell r="H137">
            <v>0</v>
          </cell>
          <cell r="U137">
            <v>0</v>
          </cell>
        </row>
      </sheetData>
      <sheetData sheetId="4">
        <row r="8">
          <cell r="G8">
            <v>0</v>
          </cell>
          <cell r="H8">
            <v>0</v>
          </cell>
          <cell r="U8">
            <v>0</v>
          </cell>
        </row>
        <row r="9">
          <cell r="G9">
            <v>0</v>
          </cell>
          <cell r="H9">
            <v>0</v>
          </cell>
          <cell r="U9">
            <v>0</v>
          </cell>
        </row>
        <row r="10">
          <cell r="G10">
            <v>37</v>
          </cell>
          <cell r="H10">
            <v>30</v>
          </cell>
          <cell r="U10">
            <v>27</v>
          </cell>
        </row>
        <row r="11">
          <cell r="U11">
            <v>1</v>
          </cell>
        </row>
        <row r="12">
          <cell r="U12">
            <v>2</v>
          </cell>
        </row>
        <row r="13">
          <cell r="G13">
            <v>1</v>
          </cell>
          <cell r="H13">
            <v>1</v>
          </cell>
          <cell r="U13">
            <v>0</v>
          </cell>
        </row>
        <row r="14">
          <cell r="G14">
            <v>0</v>
          </cell>
          <cell r="H14">
            <v>0</v>
          </cell>
          <cell r="U14">
            <v>0</v>
          </cell>
        </row>
        <row r="15">
          <cell r="G15">
            <v>9</v>
          </cell>
          <cell r="H15">
            <v>5</v>
          </cell>
          <cell r="U15">
            <v>4</v>
          </cell>
        </row>
        <row r="16">
          <cell r="U16">
            <v>0</v>
          </cell>
        </row>
        <row r="17">
          <cell r="U17">
            <v>0</v>
          </cell>
        </row>
        <row r="18">
          <cell r="G18">
            <v>0</v>
          </cell>
          <cell r="H18">
            <v>1</v>
          </cell>
          <cell r="U18">
            <v>1</v>
          </cell>
        </row>
        <row r="19">
          <cell r="G19">
            <v>55</v>
          </cell>
          <cell r="H19">
            <v>40</v>
          </cell>
          <cell r="U19">
            <v>39</v>
          </cell>
        </row>
        <row r="20">
          <cell r="G20">
            <v>0</v>
          </cell>
          <cell r="H20">
            <v>1</v>
          </cell>
          <cell r="U20">
            <v>1</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44</v>
          </cell>
          <cell r="U31">
            <v>35</v>
          </cell>
        </row>
        <row r="32">
          <cell r="G32">
            <v>0</v>
          </cell>
          <cell r="H32">
            <v>100</v>
          </cell>
          <cell r="U32">
            <v>44</v>
          </cell>
        </row>
        <row r="33">
          <cell r="G33">
            <v>0</v>
          </cell>
          <cell r="H33">
            <v>44</v>
          </cell>
          <cell r="U33">
            <v>35</v>
          </cell>
        </row>
        <row r="34">
          <cell r="G34">
            <v>0</v>
          </cell>
          <cell r="H34">
            <v>100</v>
          </cell>
          <cell r="U34">
            <v>44</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7</v>
          </cell>
        </row>
        <row r="48">
          <cell r="U48">
            <v>0</v>
          </cell>
        </row>
        <row r="49">
          <cell r="U49">
            <v>0</v>
          </cell>
        </row>
        <row r="50">
          <cell r="G50">
            <v>0</v>
          </cell>
          <cell r="H50">
            <v>400</v>
          </cell>
          <cell r="U50">
            <v>440</v>
          </cell>
        </row>
        <row r="51">
          <cell r="G51">
            <v>0</v>
          </cell>
          <cell r="H51">
            <v>0</v>
          </cell>
          <cell r="U51">
            <v>0</v>
          </cell>
        </row>
        <row r="52">
          <cell r="G52">
            <v>0</v>
          </cell>
          <cell r="H52">
            <v>0</v>
          </cell>
          <cell r="U52">
            <v>0</v>
          </cell>
        </row>
        <row r="53">
          <cell r="G53">
            <v>0</v>
          </cell>
          <cell r="H53">
            <v>0</v>
          </cell>
          <cell r="U53">
            <v>0</v>
          </cell>
        </row>
        <row r="55">
          <cell r="G55">
            <v>0</v>
          </cell>
          <cell r="H55">
            <v>250</v>
          </cell>
          <cell r="U55">
            <v>251</v>
          </cell>
        </row>
        <row r="56">
          <cell r="G56">
            <v>0</v>
          </cell>
          <cell r="H56">
            <v>0</v>
          </cell>
          <cell r="U56">
            <v>0</v>
          </cell>
        </row>
        <row r="57">
          <cell r="G57">
            <v>0</v>
          </cell>
          <cell r="H57">
            <v>0</v>
          </cell>
          <cell r="U57">
            <v>0</v>
          </cell>
        </row>
        <row r="58">
          <cell r="G58">
            <v>0</v>
          </cell>
          <cell r="H58">
            <v>2</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5013</v>
          </cell>
          <cell r="H72">
            <v>4000</v>
          </cell>
          <cell r="U72">
            <v>4902</v>
          </cell>
        </row>
        <row r="73">
          <cell r="U73">
            <v>29.846699999999998</v>
          </cell>
        </row>
        <row r="74">
          <cell r="U74">
            <v>29.846699999999998</v>
          </cell>
        </row>
        <row r="76">
          <cell r="G76">
            <v>4163</v>
          </cell>
          <cell r="H76">
            <v>3500</v>
          </cell>
          <cell r="U76">
            <v>3339.5</v>
          </cell>
        </row>
        <row r="77">
          <cell r="G77">
            <v>0</v>
          </cell>
          <cell r="H77">
            <v>0</v>
          </cell>
          <cell r="U77">
            <v>0</v>
          </cell>
        </row>
        <row r="78">
          <cell r="G78">
            <v>470.5</v>
          </cell>
          <cell r="H78">
            <v>500</v>
          </cell>
          <cell r="U78">
            <v>511.2</v>
          </cell>
        </row>
        <row r="79">
          <cell r="G79">
            <v>3</v>
          </cell>
          <cell r="H79">
            <v>3</v>
          </cell>
          <cell r="U79">
            <v>1.9166666666666667</v>
          </cell>
        </row>
        <row r="80">
          <cell r="G80">
            <v>0</v>
          </cell>
          <cell r="H80">
            <v>0</v>
          </cell>
          <cell r="U80">
            <v>0</v>
          </cell>
        </row>
        <row r="81">
          <cell r="G81">
            <v>0</v>
          </cell>
          <cell r="H81">
            <v>0</v>
          </cell>
          <cell r="U81">
            <v>0</v>
          </cell>
        </row>
        <row r="82">
          <cell r="G82">
            <v>0</v>
          </cell>
          <cell r="H82">
            <v>0</v>
          </cell>
          <cell r="U82">
            <v>0</v>
          </cell>
        </row>
        <row r="83">
          <cell r="G83">
            <v>155</v>
          </cell>
          <cell r="H83">
            <v>150</v>
          </cell>
          <cell r="U83">
            <v>148.80000000000001</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1E-4</v>
          </cell>
        </row>
        <row r="90">
          <cell r="U90">
            <v>1E-4</v>
          </cell>
        </row>
        <row r="91">
          <cell r="G91">
            <v>0</v>
          </cell>
          <cell r="H91">
            <v>0</v>
          </cell>
          <cell r="U91">
            <v>0</v>
          </cell>
        </row>
        <row r="92">
          <cell r="G92">
            <v>102</v>
          </cell>
          <cell r="H92">
            <v>100</v>
          </cell>
          <cell r="U92">
            <v>107</v>
          </cell>
        </row>
        <row r="93">
          <cell r="G93">
            <v>0</v>
          </cell>
          <cell r="H93">
            <v>0</v>
          </cell>
          <cell r="U93">
            <v>0</v>
          </cell>
        </row>
        <row r="94">
          <cell r="G94">
            <v>0</v>
          </cell>
          <cell r="H94">
            <v>0</v>
          </cell>
          <cell r="U94">
            <v>0</v>
          </cell>
        </row>
        <row r="95">
          <cell r="U95">
            <v>0</v>
          </cell>
        </row>
        <row r="96">
          <cell r="U96">
            <v>0</v>
          </cell>
        </row>
        <row r="97">
          <cell r="G97">
            <v>4890.5</v>
          </cell>
          <cell r="H97">
            <v>5000</v>
          </cell>
          <cell r="U97">
            <v>8901.5</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1E-4</v>
          </cell>
        </row>
        <row r="109">
          <cell r="U109">
            <v>1E-4</v>
          </cell>
        </row>
        <row r="111">
          <cell r="G111">
            <v>0</v>
          </cell>
          <cell r="H111">
            <v>0</v>
          </cell>
          <cell r="U111">
            <v>0</v>
          </cell>
        </row>
        <row r="112">
          <cell r="G112">
            <v>0</v>
          </cell>
          <cell r="H112">
            <v>0</v>
          </cell>
          <cell r="U112">
            <v>0</v>
          </cell>
        </row>
        <row r="113">
          <cell r="G113">
            <v>0</v>
          </cell>
          <cell r="H113">
            <v>20</v>
          </cell>
          <cell r="U113">
            <v>22.12</v>
          </cell>
        </row>
        <row r="115">
          <cell r="G115">
            <v>0</v>
          </cell>
          <cell r="H115">
            <v>125</v>
          </cell>
          <cell r="U115">
            <v>126</v>
          </cell>
        </row>
        <row r="116">
          <cell r="U116">
            <v>4</v>
          </cell>
        </row>
        <row r="117">
          <cell r="U117">
            <v>4</v>
          </cell>
        </row>
        <row r="118">
          <cell r="G118">
            <v>0</v>
          </cell>
          <cell r="H118">
            <v>0</v>
          </cell>
          <cell r="U118">
            <v>0</v>
          </cell>
        </row>
        <row r="119">
          <cell r="G119">
            <v>0</v>
          </cell>
          <cell r="H119">
            <v>38</v>
          </cell>
          <cell r="U119">
            <v>24</v>
          </cell>
        </row>
        <row r="120">
          <cell r="U120">
            <v>1E-4</v>
          </cell>
        </row>
        <row r="121">
          <cell r="U121">
            <v>1E-4</v>
          </cell>
        </row>
        <row r="122">
          <cell r="U122">
            <v>1E-4</v>
          </cell>
        </row>
        <row r="123">
          <cell r="U123">
            <v>1E-4</v>
          </cell>
        </row>
        <row r="124">
          <cell r="U124">
            <v>1E-4</v>
          </cell>
        </row>
        <row r="125">
          <cell r="U125">
            <v>1E-4</v>
          </cell>
        </row>
        <row r="126">
          <cell r="U126">
            <v>1E-4</v>
          </cell>
        </row>
        <row r="127">
          <cell r="U127">
            <v>1E-4</v>
          </cell>
        </row>
        <row r="128">
          <cell r="G128">
            <v>0</v>
          </cell>
          <cell r="H128">
            <v>4</v>
          </cell>
          <cell r="U128">
            <v>3</v>
          </cell>
        </row>
        <row r="130">
          <cell r="G130">
            <v>0</v>
          </cell>
          <cell r="H130">
            <v>0</v>
          </cell>
          <cell r="U130">
            <v>0</v>
          </cell>
        </row>
        <row r="131">
          <cell r="U131">
            <v>1E-4</v>
          </cell>
        </row>
        <row r="132">
          <cell r="U132">
            <v>1E-4</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5">
        <row r="8">
          <cell r="G8">
            <v>0</v>
          </cell>
          <cell r="H8">
            <v>0</v>
          </cell>
          <cell r="U8">
            <v>0</v>
          </cell>
        </row>
        <row r="9">
          <cell r="G9">
            <v>0</v>
          </cell>
          <cell r="H9">
            <v>0</v>
          </cell>
          <cell r="U9">
            <v>0</v>
          </cell>
        </row>
        <row r="10">
          <cell r="G10">
            <v>0</v>
          </cell>
          <cell r="H10">
            <v>60</v>
          </cell>
          <cell r="U10">
            <v>60</v>
          </cell>
        </row>
        <row r="11">
          <cell r="U11">
            <v>14</v>
          </cell>
        </row>
        <row r="12">
          <cell r="U12">
            <v>14</v>
          </cell>
        </row>
        <row r="13">
          <cell r="G13">
            <v>0</v>
          </cell>
          <cell r="H13">
            <v>1</v>
          </cell>
          <cell r="U13">
            <v>1</v>
          </cell>
        </row>
        <row r="14">
          <cell r="G14">
            <v>0</v>
          </cell>
          <cell r="H14">
            <v>0</v>
          </cell>
          <cell r="U14">
            <v>0</v>
          </cell>
        </row>
        <row r="15">
          <cell r="G15">
            <v>0</v>
          </cell>
          <cell r="H15">
            <v>10</v>
          </cell>
          <cell r="U15">
            <v>25</v>
          </cell>
        </row>
        <row r="16">
          <cell r="U16">
            <v>1E-4</v>
          </cell>
        </row>
        <row r="17">
          <cell r="U17">
            <v>1E-4</v>
          </cell>
        </row>
        <row r="18">
          <cell r="G18">
            <v>0</v>
          </cell>
          <cell r="H18">
            <v>1</v>
          </cell>
          <cell r="U18">
            <v>1</v>
          </cell>
        </row>
        <row r="19">
          <cell r="G19">
            <v>0</v>
          </cell>
          <cell r="H19">
            <v>50</v>
          </cell>
          <cell r="U19">
            <v>55</v>
          </cell>
        </row>
        <row r="20">
          <cell r="G20">
            <v>0</v>
          </cell>
          <cell r="H20">
            <v>1</v>
          </cell>
          <cell r="U20">
            <v>1</v>
          </cell>
        </row>
        <row r="21">
          <cell r="U21">
            <v>1E-4</v>
          </cell>
        </row>
        <row r="22">
          <cell r="U22">
            <v>1E-4</v>
          </cell>
        </row>
        <row r="23">
          <cell r="G23">
            <v>0</v>
          </cell>
          <cell r="H23">
            <v>0</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105</v>
          </cell>
        </row>
        <row r="32">
          <cell r="G32">
            <v>0</v>
          </cell>
          <cell r="H32">
            <v>100</v>
          </cell>
          <cell r="U32">
            <v>175</v>
          </cell>
        </row>
        <row r="33">
          <cell r="G33">
            <v>0</v>
          </cell>
          <cell r="H33">
            <v>52</v>
          </cell>
          <cell r="U33">
            <v>32</v>
          </cell>
        </row>
        <row r="34">
          <cell r="G34">
            <v>0</v>
          </cell>
          <cell r="H34">
            <v>100</v>
          </cell>
          <cell r="U34">
            <v>175</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1E-4</v>
          </cell>
        </row>
        <row r="49">
          <cell r="U49">
            <v>1E-4</v>
          </cell>
        </row>
        <row r="50">
          <cell r="G50">
            <v>0</v>
          </cell>
          <cell r="H50">
            <v>50</v>
          </cell>
          <cell r="U50">
            <v>96</v>
          </cell>
        </row>
        <row r="51">
          <cell r="G51">
            <v>0</v>
          </cell>
          <cell r="H51">
            <v>0</v>
          </cell>
          <cell r="U51">
            <v>0</v>
          </cell>
        </row>
        <row r="52">
          <cell r="G52">
            <v>0</v>
          </cell>
          <cell r="H52">
            <v>0</v>
          </cell>
          <cell r="U52">
            <v>0</v>
          </cell>
        </row>
        <row r="53">
          <cell r="G53">
            <v>0</v>
          </cell>
          <cell r="H53">
            <v>0</v>
          </cell>
          <cell r="U53">
            <v>0</v>
          </cell>
        </row>
        <row r="55">
          <cell r="G55">
            <v>0</v>
          </cell>
          <cell r="H55">
            <v>90</v>
          </cell>
          <cell r="U55">
            <v>90</v>
          </cell>
        </row>
        <row r="56">
          <cell r="G56">
            <v>0</v>
          </cell>
          <cell r="H56">
            <v>0</v>
          </cell>
          <cell r="U56">
            <v>0</v>
          </cell>
        </row>
        <row r="57">
          <cell r="G57">
            <v>0</v>
          </cell>
          <cell r="H57">
            <v>0</v>
          </cell>
          <cell r="U57">
            <v>0</v>
          </cell>
        </row>
        <row r="58">
          <cell r="G58">
            <v>0</v>
          </cell>
          <cell r="H58">
            <v>2</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2</v>
          </cell>
          <cell r="U66">
            <v>2</v>
          </cell>
        </row>
        <row r="67">
          <cell r="G67">
            <v>18</v>
          </cell>
          <cell r="H67">
            <v>25</v>
          </cell>
          <cell r="U67">
            <v>26</v>
          </cell>
        </row>
        <row r="68">
          <cell r="G68">
            <v>0</v>
          </cell>
          <cell r="H68">
            <v>0</v>
          </cell>
          <cell r="U68">
            <v>0</v>
          </cell>
        </row>
        <row r="69">
          <cell r="G69">
            <v>0</v>
          </cell>
          <cell r="H69">
            <v>2</v>
          </cell>
          <cell r="U69">
            <v>2</v>
          </cell>
        </row>
        <row r="70">
          <cell r="G70">
            <v>0</v>
          </cell>
          <cell r="H70">
            <v>0</v>
          </cell>
          <cell r="U70">
            <v>0</v>
          </cell>
        </row>
        <row r="72">
          <cell r="G72">
            <v>296</v>
          </cell>
          <cell r="H72">
            <v>296</v>
          </cell>
          <cell r="U72">
            <v>198.64</v>
          </cell>
        </row>
        <row r="73">
          <cell r="U73">
            <v>1.5699999999999999E-2</v>
          </cell>
        </row>
        <row r="74">
          <cell r="U74">
            <v>1.5699999999999999E-2</v>
          </cell>
        </row>
        <row r="76">
          <cell r="G76">
            <v>365</v>
          </cell>
          <cell r="H76">
            <v>365</v>
          </cell>
          <cell r="U76">
            <v>90</v>
          </cell>
        </row>
        <row r="77">
          <cell r="G77">
            <v>0</v>
          </cell>
          <cell r="H77">
            <v>0</v>
          </cell>
          <cell r="U77">
            <v>0</v>
          </cell>
        </row>
        <row r="78">
          <cell r="G78">
            <v>0</v>
          </cell>
          <cell r="H78">
            <v>0</v>
          </cell>
          <cell r="U78">
            <v>0</v>
          </cell>
        </row>
        <row r="79">
          <cell r="G79">
            <v>0</v>
          </cell>
          <cell r="H79">
            <v>0</v>
          </cell>
          <cell r="U79">
            <v>0</v>
          </cell>
        </row>
        <row r="80">
          <cell r="G80">
            <v>0</v>
          </cell>
          <cell r="H80">
            <v>0</v>
          </cell>
          <cell r="U80">
            <v>0</v>
          </cell>
        </row>
        <row r="81">
          <cell r="G81">
            <v>0</v>
          </cell>
          <cell r="H81">
            <v>0</v>
          </cell>
          <cell r="U81">
            <v>0</v>
          </cell>
        </row>
        <row r="82">
          <cell r="G82">
            <v>0</v>
          </cell>
          <cell r="H82">
            <v>0</v>
          </cell>
          <cell r="U82">
            <v>0</v>
          </cell>
        </row>
        <row r="83">
          <cell r="G83">
            <v>396</v>
          </cell>
          <cell r="H83">
            <v>400</v>
          </cell>
          <cell r="U83">
            <v>418.3</v>
          </cell>
        </row>
        <row r="84">
          <cell r="G84">
            <v>90</v>
          </cell>
          <cell r="H84">
            <v>106.85000000000001</v>
          </cell>
          <cell r="U84">
            <v>89.55</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64</v>
          </cell>
          <cell r="H92">
            <v>70</v>
          </cell>
          <cell r="U92">
            <v>88</v>
          </cell>
        </row>
        <row r="93">
          <cell r="G93">
            <v>84</v>
          </cell>
          <cell r="H93">
            <v>90</v>
          </cell>
          <cell r="U93">
            <v>223.28</v>
          </cell>
        </row>
        <row r="94">
          <cell r="G94">
            <v>0</v>
          </cell>
          <cell r="H94">
            <v>0</v>
          </cell>
          <cell r="U94">
            <v>0</v>
          </cell>
        </row>
        <row r="95">
          <cell r="U95">
            <v>0</v>
          </cell>
        </row>
        <row r="96">
          <cell r="U96">
            <v>0</v>
          </cell>
        </row>
        <row r="97">
          <cell r="G97">
            <v>174</v>
          </cell>
          <cell r="H97">
            <v>1507.85</v>
          </cell>
          <cell r="U97">
            <v>4687.49</v>
          </cell>
        </row>
        <row r="99">
          <cell r="G99">
            <v>0</v>
          </cell>
          <cell r="H99">
            <v>0</v>
          </cell>
          <cell r="U99">
            <v>0</v>
          </cell>
        </row>
        <row r="100">
          <cell r="G100">
            <v>0</v>
          </cell>
          <cell r="H100">
            <v>0</v>
          </cell>
          <cell r="U100">
            <v>0</v>
          </cell>
        </row>
        <row r="102">
          <cell r="G102">
            <v>369</v>
          </cell>
          <cell r="H102">
            <v>340</v>
          </cell>
          <cell r="U102">
            <v>3891</v>
          </cell>
        </row>
        <row r="104">
          <cell r="G104">
            <v>216</v>
          </cell>
          <cell r="H104">
            <v>220</v>
          </cell>
          <cell r="U104">
            <v>220</v>
          </cell>
        </row>
        <row r="105">
          <cell r="G105">
            <v>0</v>
          </cell>
          <cell r="H105">
            <v>0</v>
          </cell>
          <cell r="U105">
            <v>0</v>
          </cell>
        </row>
        <row r="106">
          <cell r="G106">
            <v>47</v>
          </cell>
          <cell r="H106">
            <v>60</v>
          </cell>
          <cell r="U106">
            <v>73.299999999999983</v>
          </cell>
        </row>
        <row r="107">
          <cell r="G107">
            <v>0</v>
          </cell>
          <cell r="H107">
            <v>0</v>
          </cell>
          <cell r="U107">
            <v>0</v>
          </cell>
        </row>
        <row r="108">
          <cell r="U108">
            <v>0</v>
          </cell>
        </row>
        <row r="109">
          <cell r="U109">
            <v>0</v>
          </cell>
        </row>
        <row r="111">
          <cell r="G111">
            <v>4</v>
          </cell>
          <cell r="H111">
            <v>5</v>
          </cell>
          <cell r="U111">
            <v>5</v>
          </cell>
        </row>
        <row r="112">
          <cell r="G112">
            <v>654</v>
          </cell>
          <cell r="H112">
            <v>450</v>
          </cell>
          <cell r="U112">
            <v>319</v>
          </cell>
        </row>
        <row r="113">
          <cell r="G113">
            <v>2119.9</v>
          </cell>
          <cell r="H113">
            <v>1000</v>
          </cell>
          <cell r="U113">
            <v>1558.19</v>
          </cell>
        </row>
        <row r="115">
          <cell r="G115">
            <v>0</v>
          </cell>
          <cell r="H115">
            <v>200</v>
          </cell>
          <cell r="U115">
            <v>200</v>
          </cell>
        </row>
        <row r="116">
          <cell r="U116">
            <v>9</v>
          </cell>
        </row>
        <row r="117">
          <cell r="U117">
            <v>9</v>
          </cell>
        </row>
        <row r="118">
          <cell r="G118">
            <v>0</v>
          </cell>
          <cell r="H118">
            <v>0</v>
          </cell>
          <cell r="U118">
            <v>0</v>
          </cell>
        </row>
        <row r="119">
          <cell r="G119">
            <v>0</v>
          </cell>
          <cell r="H119">
            <v>50</v>
          </cell>
          <cell r="U119">
            <v>50</v>
          </cell>
        </row>
        <row r="120">
          <cell r="U120">
            <v>4</v>
          </cell>
        </row>
        <row r="121">
          <cell r="U121">
            <v>4</v>
          </cell>
        </row>
        <row r="122">
          <cell r="U122">
            <v>1E-4</v>
          </cell>
        </row>
        <row r="123">
          <cell r="U123">
            <v>1E-4</v>
          </cell>
        </row>
        <row r="124">
          <cell r="U124">
            <v>1E-4</v>
          </cell>
        </row>
        <row r="125">
          <cell r="U125">
            <v>1E-4</v>
          </cell>
        </row>
        <row r="126">
          <cell r="U126">
            <v>11</v>
          </cell>
        </row>
        <row r="127">
          <cell r="U127">
            <v>11</v>
          </cell>
        </row>
        <row r="128">
          <cell r="G128">
            <v>0</v>
          </cell>
          <cell r="H128">
            <v>2</v>
          </cell>
          <cell r="U128">
            <v>4</v>
          </cell>
        </row>
        <row r="130">
          <cell r="G130">
            <v>0</v>
          </cell>
          <cell r="H130">
            <v>0</v>
          </cell>
          <cell r="U130">
            <v>0</v>
          </cell>
        </row>
        <row r="131">
          <cell r="U131">
            <v>1E-4</v>
          </cell>
        </row>
        <row r="132">
          <cell r="U132">
            <v>1E-4</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6">
        <row r="8">
          <cell r="G8">
            <v>0</v>
          </cell>
          <cell r="H8">
            <v>0</v>
          </cell>
          <cell r="U8">
            <v>0</v>
          </cell>
        </row>
        <row r="9">
          <cell r="G9">
            <v>0</v>
          </cell>
          <cell r="H9">
            <v>0</v>
          </cell>
          <cell r="U9">
            <v>0</v>
          </cell>
        </row>
        <row r="10">
          <cell r="G10">
            <v>84</v>
          </cell>
          <cell r="H10">
            <v>84</v>
          </cell>
          <cell r="U10">
            <v>57</v>
          </cell>
        </row>
        <row r="11">
          <cell r="U11">
            <v>3</v>
          </cell>
        </row>
        <row r="12">
          <cell r="U12">
            <v>7</v>
          </cell>
        </row>
        <row r="13">
          <cell r="G13">
            <v>0</v>
          </cell>
          <cell r="H13">
            <v>1</v>
          </cell>
          <cell r="U13">
            <v>1</v>
          </cell>
        </row>
        <row r="14">
          <cell r="G14">
            <v>0</v>
          </cell>
          <cell r="U14">
            <v>8</v>
          </cell>
        </row>
        <row r="15">
          <cell r="G15">
            <v>13</v>
          </cell>
          <cell r="H15">
            <v>15</v>
          </cell>
          <cell r="U15">
            <v>16</v>
          </cell>
        </row>
        <row r="16">
          <cell r="U16">
            <v>0</v>
          </cell>
        </row>
        <row r="17">
          <cell r="U17">
            <v>0</v>
          </cell>
        </row>
        <row r="18">
          <cell r="G18">
            <v>0</v>
          </cell>
          <cell r="H18">
            <v>2</v>
          </cell>
          <cell r="U18">
            <v>2</v>
          </cell>
        </row>
        <row r="19">
          <cell r="G19">
            <v>0</v>
          </cell>
          <cell r="H19">
            <v>50</v>
          </cell>
          <cell r="U19">
            <v>40</v>
          </cell>
        </row>
        <row r="20">
          <cell r="G20">
            <v>0</v>
          </cell>
          <cell r="H20">
            <v>1</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48</v>
          </cell>
        </row>
        <row r="32">
          <cell r="G32">
            <v>0</v>
          </cell>
          <cell r="H32">
            <v>100</v>
          </cell>
          <cell r="U32">
            <v>90</v>
          </cell>
        </row>
        <row r="33">
          <cell r="G33">
            <v>0</v>
          </cell>
          <cell r="H33">
            <v>52</v>
          </cell>
          <cell r="U33">
            <v>48</v>
          </cell>
        </row>
        <row r="34">
          <cell r="G34">
            <v>0</v>
          </cell>
          <cell r="H34">
            <v>100</v>
          </cell>
          <cell r="U34">
            <v>90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9</v>
          </cell>
          <cell r="U47">
            <v>0</v>
          </cell>
        </row>
        <row r="48">
          <cell r="U48">
            <v>0</v>
          </cell>
        </row>
        <row r="49">
          <cell r="U49">
            <v>0</v>
          </cell>
        </row>
        <row r="50">
          <cell r="G50">
            <v>0</v>
          </cell>
          <cell r="H50">
            <v>200</v>
          </cell>
          <cell r="U50">
            <v>174</v>
          </cell>
        </row>
        <row r="51">
          <cell r="G51">
            <v>0</v>
          </cell>
          <cell r="H51">
            <v>0</v>
          </cell>
          <cell r="U51">
            <v>0</v>
          </cell>
        </row>
        <row r="52">
          <cell r="G52">
            <v>0</v>
          </cell>
          <cell r="H52">
            <v>0</v>
          </cell>
          <cell r="U52">
            <v>0</v>
          </cell>
        </row>
        <row r="53">
          <cell r="G53">
            <v>0</v>
          </cell>
          <cell r="H53">
            <v>0</v>
          </cell>
          <cell r="U53">
            <v>0</v>
          </cell>
        </row>
        <row r="55">
          <cell r="G55">
            <v>0</v>
          </cell>
          <cell r="H55">
            <v>80</v>
          </cell>
          <cell r="U55">
            <v>80</v>
          </cell>
        </row>
        <row r="56">
          <cell r="G56">
            <v>0</v>
          </cell>
          <cell r="H56">
            <v>1</v>
          </cell>
          <cell r="U56">
            <v>1</v>
          </cell>
        </row>
        <row r="57">
          <cell r="G57">
            <v>0</v>
          </cell>
          <cell r="H57">
            <v>0</v>
          </cell>
          <cell r="U57">
            <v>0</v>
          </cell>
        </row>
        <row r="58">
          <cell r="G58">
            <v>0</v>
          </cell>
          <cell r="H58">
            <v>2</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14</v>
          </cell>
          <cell r="U66">
            <v>12</v>
          </cell>
        </row>
        <row r="67">
          <cell r="G67">
            <v>0</v>
          </cell>
          <cell r="H67">
            <v>4</v>
          </cell>
          <cell r="U67">
            <v>6</v>
          </cell>
        </row>
        <row r="68">
          <cell r="G68">
            <v>0</v>
          </cell>
          <cell r="H68">
            <v>0</v>
          </cell>
          <cell r="U68">
            <v>0</v>
          </cell>
        </row>
        <row r="69">
          <cell r="G69">
            <v>0</v>
          </cell>
          <cell r="H69">
            <v>1</v>
          </cell>
          <cell r="U69">
            <v>1</v>
          </cell>
        </row>
        <row r="70">
          <cell r="G70">
            <v>0</v>
          </cell>
          <cell r="H70">
            <v>0</v>
          </cell>
          <cell r="U70">
            <v>0</v>
          </cell>
        </row>
        <row r="72">
          <cell r="G72">
            <v>326</v>
          </cell>
          <cell r="H72">
            <v>350</v>
          </cell>
          <cell r="U72">
            <v>312</v>
          </cell>
        </row>
        <row r="73">
          <cell r="U73">
            <v>1</v>
          </cell>
        </row>
        <row r="74">
          <cell r="U74">
            <v>1</v>
          </cell>
        </row>
        <row r="76">
          <cell r="G76">
            <v>3290</v>
          </cell>
          <cell r="H76">
            <v>3000</v>
          </cell>
          <cell r="U76">
            <v>1666.5</v>
          </cell>
        </row>
        <row r="77">
          <cell r="G77">
            <v>0</v>
          </cell>
          <cell r="H77">
            <v>0</v>
          </cell>
          <cell r="U77">
            <v>0</v>
          </cell>
        </row>
        <row r="78">
          <cell r="G78">
            <v>310</v>
          </cell>
          <cell r="H78">
            <v>300</v>
          </cell>
          <cell r="U78">
            <v>270.5</v>
          </cell>
        </row>
        <row r="79">
          <cell r="G79">
            <v>4</v>
          </cell>
          <cell r="H79">
            <v>4</v>
          </cell>
          <cell r="U79">
            <v>5</v>
          </cell>
        </row>
        <row r="80">
          <cell r="G80">
            <v>0</v>
          </cell>
          <cell r="H80">
            <v>0</v>
          </cell>
          <cell r="U80">
            <v>0</v>
          </cell>
        </row>
        <row r="81">
          <cell r="G81">
            <v>0</v>
          </cell>
          <cell r="H81">
            <v>0</v>
          </cell>
          <cell r="U81">
            <v>0</v>
          </cell>
        </row>
        <row r="82">
          <cell r="G82">
            <v>0</v>
          </cell>
          <cell r="H82">
            <v>0</v>
          </cell>
          <cell r="U82">
            <v>0</v>
          </cell>
        </row>
        <row r="83">
          <cell r="G83">
            <v>204</v>
          </cell>
          <cell r="H83">
            <v>250</v>
          </cell>
          <cell r="U83">
            <v>235</v>
          </cell>
        </row>
        <row r="84">
          <cell r="G84">
            <v>160</v>
          </cell>
          <cell r="H84">
            <v>160</v>
          </cell>
          <cell r="U84">
            <v>172</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101</v>
          </cell>
          <cell r="H91">
            <v>105</v>
          </cell>
          <cell r="U91">
            <v>49</v>
          </cell>
        </row>
        <row r="92">
          <cell r="G92">
            <v>91</v>
          </cell>
          <cell r="H92">
            <v>91</v>
          </cell>
          <cell r="U92">
            <v>61</v>
          </cell>
        </row>
        <row r="93">
          <cell r="G93">
            <v>0</v>
          </cell>
          <cell r="H93">
            <v>0</v>
          </cell>
          <cell r="U93">
            <v>0</v>
          </cell>
        </row>
        <row r="94">
          <cell r="G94">
            <v>0</v>
          </cell>
          <cell r="H94">
            <v>0</v>
          </cell>
          <cell r="U94">
            <v>0</v>
          </cell>
        </row>
        <row r="95">
          <cell r="U95">
            <v>0</v>
          </cell>
        </row>
        <row r="96">
          <cell r="U96">
            <v>0</v>
          </cell>
        </row>
        <row r="97">
          <cell r="G97">
            <v>0</v>
          </cell>
          <cell r="H97">
            <v>10000</v>
          </cell>
          <cell r="U97">
            <v>23858.65</v>
          </cell>
        </row>
        <row r="99">
          <cell r="G99">
            <v>85</v>
          </cell>
          <cell r="H99">
            <v>400</v>
          </cell>
          <cell r="U99">
            <v>776</v>
          </cell>
        </row>
        <row r="100">
          <cell r="G100">
            <v>0</v>
          </cell>
          <cell r="H100">
            <v>20</v>
          </cell>
          <cell r="U100">
            <v>46</v>
          </cell>
        </row>
        <row r="102">
          <cell r="G102">
            <v>18000</v>
          </cell>
          <cell r="H102">
            <v>18000</v>
          </cell>
          <cell r="U102">
            <v>21153.65</v>
          </cell>
        </row>
        <row r="104">
          <cell r="G104">
            <v>7189</v>
          </cell>
          <cell r="H104">
            <v>1500</v>
          </cell>
          <cell r="U104">
            <v>2487</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1</v>
          </cell>
        </row>
        <row r="112">
          <cell r="G112">
            <v>0</v>
          </cell>
          <cell r="H112">
            <v>650</v>
          </cell>
          <cell r="U112">
            <v>872</v>
          </cell>
        </row>
        <row r="113">
          <cell r="G113">
            <v>0</v>
          </cell>
          <cell r="H113">
            <v>6000</v>
          </cell>
          <cell r="U113">
            <v>5226.8999999999996</v>
          </cell>
        </row>
        <row r="115">
          <cell r="G115">
            <v>0</v>
          </cell>
          <cell r="H115">
            <v>300</v>
          </cell>
          <cell r="U115">
            <v>272</v>
          </cell>
        </row>
        <row r="116">
          <cell r="U116">
            <v>3</v>
          </cell>
        </row>
        <row r="117">
          <cell r="U117">
            <v>3</v>
          </cell>
        </row>
        <row r="118">
          <cell r="G118">
            <v>0</v>
          </cell>
          <cell r="H118">
            <v>0</v>
          </cell>
          <cell r="U118">
            <v>0</v>
          </cell>
        </row>
        <row r="119">
          <cell r="G119">
            <v>0</v>
          </cell>
          <cell r="H119">
            <v>100</v>
          </cell>
          <cell r="U119">
            <v>52</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2</v>
          </cell>
          <cell r="U128">
            <v>2</v>
          </cell>
        </row>
        <row r="130">
          <cell r="G130">
            <v>16</v>
          </cell>
          <cell r="H130">
            <v>16</v>
          </cell>
          <cell r="U130">
            <v>1</v>
          </cell>
        </row>
        <row r="131">
          <cell r="U131">
            <v>0</v>
          </cell>
        </row>
        <row r="132">
          <cell r="U132">
            <v>0</v>
          </cell>
        </row>
        <row r="133">
          <cell r="G133">
            <v>2</v>
          </cell>
          <cell r="H133">
            <v>2</v>
          </cell>
          <cell r="U133">
            <v>2</v>
          </cell>
        </row>
        <row r="135">
          <cell r="G135">
            <v>0</v>
          </cell>
          <cell r="H135">
            <v>0</v>
          </cell>
          <cell r="U135">
            <v>0</v>
          </cell>
        </row>
        <row r="136">
          <cell r="G136">
            <v>0</v>
          </cell>
          <cell r="H136">
            <v>0</v>
          </cell>
          <cell r="U136">
            <v>0</v>
          </cell>
        </row>
        <row r="137">
          <cell r="G137">
            <v>0</v>
          </cell>
          <cell r="H137">
            <v>0</v>
          </cell>
          <cell r="U137">
            <v>0</v>
          </cell>
        </row>
      </sheetData>
      <sheetData sheetId="7">
        <row r="8">
          <cell r="G8">
            <v>75</v>
          </cell>
          <cell r="H8">
            <v>83</v>
          </cell>
          <cell r="U8">
            <v>123.81</v>
          </cell>
        </row>
        <row r="9">
          <cell r="G9">
            <v>374.96</v>
          </cell>
          <cell r="H9">
            <v>400</v>
          </cell>
          <cell r="U9">
            <v>66.349999999999994</v>
          </cell>
        </row>
        <row r="10">
          <cell r="G10">
            <v>150</v>
          </cell>
          <cell r="H10">
            <v>70</v>
          </cell>
          <cell r="U10">
            <v>84</v>
          </cell>
        </row>
        <row r="11">
          <cell r="U11">
            <v>10</v>
          </cell>
        </row>
        <row r="12">
          <cell r="U12">
            <v>10</v>
          </cell>
        </row>
        <row r="13">
          <cell r="G13">
            <v>1</v>
          </cell>
          <cell r="H13">
            <v>2</v>
          </cell>
          <cell r="U13">
            <v>2</v>
          </cell>
        </row>
        <row r="14">
          <cell r="G14">
            <v>0</v>
          </cell>
          <cell r="H14">
            <v>0</v>
          </cell>
          <cell r="U14">
            <v>0</v>
          </cell>
        </row>
        <row r="15">
          <cell r="G15">
            <v>45</v>
          </cell>
          <cell r="H15">
            <v>45</v>
          </cell>
          <cell r="U15">
            <v>43</v>
          </cell>
        </row>
        <row r="16">
          <cell r="U16">
            <v>6</v>
          </cell>
        </row>
        <row r="17">
          <cell r="U17">
            <v>4</v>
          </cell>
        </row>
        <row r="18">
          <cell r="G18">
            <v>1</v>
          </cell>
          <cell r="H18">
            <v>2</v>
          </cell>
          <cell r="U18">
            <v>2</v>
          </cell>
        </row>
        <row r="19">
          <cell r="G19">
            <v>196</v>
          </cell>
          <cell r="H19">
            <v>70</v>
          </cell>
          <cell r="U19">
            <v>71</v>
          </cell>
        </row>
        <row r="20">
          <cell r="G20">
            <v>1</v>
          </cell>
          <cell r="H20">
            <v>2</v>
          </cell>
          <cell r="U20">
            <v>2</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52</v>
          </cell>
        </row>
        <row r="32">
          <cell r="G32">
            <v>0</v>
          </cell>
          <cell r="H32">
            <v>100</v>
          </cell>
          <cell r="U32">
            <v>100</v>
          </cell>
        </row>
        <row r="33">
          <cell r="G33">
            <v>0</v>
          </cell>
          <cell r="H33">
            <v>0</v>
          </cell>
          <cell r="U33">
            <v>0</v>
          </cell>
        </row>
        <row r="34">
          <cell r="G34">
            <v>0</v>
          </cell>
          <cell r="H34">
            <v>0</v>
          </cell>
          <cell r="U34">
            <v>0</v>
          </cell>
        </row>
        <row r="35">
          <cell r="G35">
            <v>0</v>
          </cell>
          <cell r="H35">
            <v>0</v>
          </cell>
          <cell r="U35">
            <v>0</v>
          </cell>
        </row>
        <row r="36">
          <cell r="G36">
            <v>0</v>
          </cell>
          <cell r="H36">
            <v>100</v>
          </cell>
          <cell r="U36">
            <v>100</v>
          </cell>
        </row>
        <row r="37">
          <cell r="G37">
            <v>0</v>
          </cell>
          <cell r="H37">
            <v>2</v>
          </cell>
          <cell r="U37">
            <v>2</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8</v>
          </cell>
          <cell r="U47">
            <v>8</v>
          </cell>
        </row>
        <row r="48">
          <cell r="U48">
            <v>6.01</v>
          </cell>
        </row>
        <row r="49">
          <cell r="U49">
            <v>6</v>
          </cell>
        </row>
        <row r="50">
          <cell r="G50">
            <v>0</v>
          </cell>
          <cell r="H50">
            <v>150</v>
          </cell>
          <cell r="U50">
            <v>173</v>
          </cell>
        </row>
        <row r="51">
          <cell r="G51">
            <v>0</v>
          </cell>
          <cell r="H51">
            <v>0</v>
          </cell>
          <cell r="U51">
            <v>0</v>
          </cell>
        </row>
        <row r="52">
          <cell r="G52">
            <v>0</v>
          </cell>
          <cell r="H52">
            <v>0</v>
          </cell>
          <cell r="U52">
            <v>0</v>
          </cell>
        </row>
        <row r="53">
          <cell r="G53">
            <v>0</v>
          </cell>
          <cell r="H53">
            <v>0</v>
          </cell>
          <cell r="U53">
            <v>0</v>
          </cell>
        </row>
        <row r="55">
          <cell r="G55">
            <v>0</v>
          </cell>
          <cell r="H55">
            <v>50</v>
          </cell>
          <cell r="U55">
            <v>55</v>
          </cell>
        </row>
        <row r="56">
          <cell r="G56">
            <v>0</v>
          </cell>
          <cell r="H56">
            <v>0</v>
          </cell>
          <cell r="U56">
            <v>0</v>
          </cell>
        </row>
        <row r="57">
          <cell r="G57">
            <v>0</v>
          </cell>
          <cell r="H57">
            <v>0</v>
          </cell>
          <cell r="U57">
            <v>0</v>
          </cell>
        </row>
        <row r="58">
          <cell r="G58">
            <v>0</v>
          </cell>
          <cell r="H58">
            <v>2</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800</v>
          </cell>
          <cell r="U66">
            <v>809</v>
          </cell>
        </row>
        <row r="67">
          <cell r="G67">
            <v>0</v>
          </cell>
          <cell r="H67">
            <v>20</v>
          </cell>
          <cell r="U67">
            <v>21</v>
          </cell>
        </row>
        <row r="68">
          <cell r="G68">
            <v>0</v>
          </cell>
          <cell r="H68">
            <v>0</v>
          </cell>
          <cell r="U68">
            <v>0</v>
          </cell>
        </row>
        <row r="69">
          <cell r="G69">
            <v>0</v>
          </cell>
          <cell r="H69">
            <v>2</v>
          </cell>
          <cell r="U69">
            <v>4</v>
          </cell>
        </row>
        <row r="70">
          <cell r="G70">
            <v>0</v>
          </cell>
          <cell r="H70">
            <v>100</v>
          </cell>
          <cell r="U70">
            <v>83.333333333333329</v>
          </cell>
        </row>
        <row r="72">
          <cell r="G72">
            <v>0</v>
          </cell>
          <cell r="H72">
            <v>0</v>
          </cell>
          <cell r="U72">
            <v>0</v>
          </cell>
        </row>
        <row r="73">
          <cell r="U73">
            <v>0</v>
          </cell>
        </row>
        <row r="74">
          <cell r="U74">
            <v>0</v>
          </cell>
        </row>
        <row r="76">
          <cell r="G76">
            <v>0</v>
          </cell>
          <cell r="H76">
            <v>0</v>
          </cell>
          <cell r="U76">
            <v>0</v>
          </cell>
        </row>
        <row r="77">
          <cell r="G77">
            <v>0</v>
          </cell>
          <cell r="H77">
            <v>0</v>
          </cell>
          <cell r="U77">
            <v>0</v>
          </cell>
        </row>
        <row r="78">
          <cell r="G78">
            <v>255.5</v>
          </cell>
          <cell r="H78">
            <v>270</v>
          </cell>
          <cell r="U78">
            <v>266.5</v>
          </cell>
        </row>
        <row r="79">
          <cell r="G79">
            <v>0</v>
          </cell>
          <cell r="H79">
            <v>0</v>
          </cell>
          <cell r="U79">
            <v>0</v>
          </cell>
        </row>
        <row r="80">
          <cell r="G80">
            <v>546</v>
          </cell>
          <cell r="H80">
            <v>650</v>
          </cell>
          <cell r="U80">
            <v>789.7</v>
          </cell>
        </row>
        <row r="81">
          <cell r="G81">
            <v>2430</v>
          </cell>
          <cell r="H81">
            <v>2500</v>
          </cell>
          <cell r="U81">
            <v>2503.1999999999998</v>
          </cell>
        </row>
        <row r="82">
          <cell r="G82">
            <v>0</v>
          </cell>
          <cell r="H82">
            <v>0</v>
          </cell>
          <cell r="U82">
            <v>0</v>
          </cell>
        </row>
        <row r="83">
          <cell r="G83">
            <v>916.25</v>
          </cell>
          <cell r="H83">
            <v>950</v>
          </cell>
          <cell r="U83">
            <v>964.51</v>
          </cell>
        </row>
        <row r="84">
          <cell r="G84">
            <v>244.88400000000001</v>
          </cell>
          <cell r="H84">
            <v>244.88400000000001</v>
          </cell>
          <cell r="U84">
            <v>246.67000000000002</v>
          </cell>
        </row>
        <row r="85">
          <cell r="G85">
            <v>0</v>
          </cell>
          <cell r="H85">
            <v>4</v>
          </cell>
          <cell r="U85">
            <v>4</v>
          </cell>
        </row>
        <row r="86">
          <cell r="G86">
            <v>0</v>
          </cell>
          <cell r="H86">
            <v>30</v>
          </cell>
          <cell r="U86">
            <v>28</v>
          </cell>
        </row>
        <row r="87">
          <cell r="G87">
            <v>0</v>
          </cell>
          <cell r="H87">
            <v>0</v>
          </cell>
          <cell r="U87">
            <v>0</v>
          </cell>
        </row>
        <row r="88">
          <cell r="G88">
            <v>0</v>
          </cell>
          <cell r="H88">
            <v>0</v>
          </cell>
          <cell r="U88">
            <v>0</v>
          </cell>
        </row>
        <row r="89">
          <cell r="U89">
            <v>8</v>
          </cell>
        </row>
        <row r="90">
          <cell r="U90">
            <v>7</v>
          </cell>
        </row>
        <row r="91">
          <cell r="G91">
            <v>0</v>
          </cell>
          <cell r="H91">
            <v>0</v>
          </cell>
          <cell r="U91">
            <v>0</v>
          </cell>
        </row>
        <row r="92">
          <cell r="G92">
            <v>0</v>
          </cell>
          <cell r="H92">
            <v>0</v>
          </cell>
          <cell r="U92">
            <v>0</v>
          </cell>
        </row>
        <row r="93">
          <cell r="G93">
            <v>0</v>
          </cell>
          <cell r="H93">
            <v>100</v>
          </cell>
          <cell r="U93">
            <v>164.2</v>
          </cell>
        </row>
        <row r="94">
          <cell r="G94">
            <v>0</v>
          </cell>
          <cell r="H94">
            <v>0</v>
          </cell>
          <cell r="U94">
            <v>0</v>
          </cell>
        </row>
        <row r="95">
          <cell r="U95">
            <v>0</v>
          </cell>
        </row>
        <row r="96">
          <cell r="U96">
            <v>0</v>
          </cell>
        </row>
        <row r="97">
          <cell r="G97">
            <v>0</v>
          </cell>
          <cell r="H97">
            <v>4274.884</v>
          </cell>
          <cell r="U97">
            <v>4770.58</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69</v>
          </cell>
          <cell r="H106">
            <v>69</v>
          </cell>
          <cell r="U106">
            <v>66.591333333333338</v>
          </cell>
        </row>
        <row r="107">
          <cell r="G107">
            <v>0</v>
          </cell>
          <cell r="H107">
            <v>0</v>
          </cell>
          <cell r="U107">
            <v>0</v>
          </cell>
        </row>
        <row r="108">
          <cell r="U108">
            <v>27</v>
          </cell>
        </row>
        <row r="109">
          <cell r="U109">
            <v>23</v>
          </cell>
        </row>
        <row r="111">
          <cell r="G111">
            <v>0</v>
          </cell>
          <cell r="H111">
            <v>200</v>
          </cell>
          <cell r="U111">
            <v>186</v>
          </cell>
        </row>
        <row r="112">
          <cell r="G112">
            <v>0</v>
          </cell>
          <cell r="H112">
            <v>13000</v>
          </cell>
          <cell r="U112">
            <v>11826</v>
          </cell>
        </row>
        <row r="113">
          <cell r="G113">
            <v>0</v>
          </cell>
          <cell r="H113">
            <v>1500</v>
          </cell>
          <cell r="U113">
            <v>1456.32</v>
          </cell>
        </row>
        <row r="115">
          <cell r="G115">
            <v>0</v>
          </cell>
          <cell r="H115">
            <v>300</v>
          </cell>
          <cell r="U115">
            <v>320</v>
          </cell>
        </row>
        <row r="116">
          <cell r="U116">
            <v>14</v>
          </cell>
        </row>
        <row r="117">
          <cell r="U117">
            <v>12</v>
          </cell>
        </row>
        <row r="118">
          <cell r="G118">
            <v>0</v>
          </cell>
          <cell r="H118">
            <v>0</v>
          </cell>
          <cell r="U118">
            <v>0</v>
          </cell>
        </row>
        <row r="119">
          <cell r="G119">
            <v>0</v>
          </cell>
          <cell r="H119">
            <v>120</v>
          </cell>
          <cell r="U119">
            <v>120</v>
          </cell>
        </row>
        <row r="120">
          <cell r="U120">
            <v>0</v>
          </cell>
        </row>
        <row r="121">
          <cell r="U121">
            <v>0</v>
          </cell>
        </row>
        <row r="122">
          <cell r="U122">
            <v>0</v>
          </cell>
        </row>
        <row r="123">
          <cell r="U123">
            <v>0</v>
          </cell>
        </row>
        <row r="124">
          <cell r="U124">
            <v>35</v>
          </cell>
        </row>
        <row r="125">
          <cell r="U125">
            <v>35</v>
          </cell>
        </row>
        <row r="126">
          <cell r="U126">
            <v>0</v>
          </cell>
        </row>
        <row r="127">
          <cell r="U127">
            <v>0</v>
          </cell>
        </row>
        <row r="128">
          <cell r="G128">
            <v>0</v>
          </cell>
          <cell r="H128">
            <v>2</v>
          </cell>
          <cell r="U128">
            <v>2</v>
          </cell>
        </row>
        <row r="130">
          <cell r="G130">
            <v>0</v>
          </cell>
          <cell r="H130">
            <v>50</v>
          </cell>
          <cell r="U130">
            <v>74</v>
          </cell>
        </row>
        <row r="131">
          <cell r="U131">
            <v>3</v>
          </cell>
        </row>
        <row r="132">
          <cell r="U132">
            <v>1</v>
          </cell>
        </row>
        <row r="133">
          <cell r="G133">
            <v>0</v>
          </cell>
          <cell r="H133">
            <v>250</v>
          </cell>
          <cell r="U133">
            <v>241</v>
          </cell>
        </row>
        <row r="135">
          <cell r="G135">
            <v>0</v>
          </cell>
          <cell r="H135">
            <v>0</v>
          </cell>
          <cell r="U135">
            <v>0</v>
          </cell>
        </row>
        <row r="136">
          <cell r="G136">
            <v>0</v>
          </cell>
          <cell r="H136">
            <v>0</v>
          </cell>
          <cell r="U136">
            <v>0</v>
          </cell>
        </row>
        <row r="137">
          <cell r="G137">
            <v>0</v>
          </cell>
          <cell r="H137">
            <v>0</v>
          </cell>
          <cell r="U137">
            <v>0</v>
          </cell>
        </row>
      </sheetData>
      <sheetData sheetId="8">
        <row r="8">
          <cell r="G8">
            <v>0</v>
          </cell>
          <cell r="H8">
            <v>0</v>
          </cell>
          <cell r="U8">
            <v>1E-4</v>
          </cell>
        </row>
        <row r="9">
          <cell r="G9">
            <v>0</v>
          </cell>
          <cell r="H9">
            <v>0</v>
          </cell>
          <cell r="U9">
            <v>1E-4</v>
          </cell>
        </row>
        <row r="10">
          <cell r="G10">
            <v>140</v>
          </cell>
          <cell r="H10">
            <v>125</v>
          </cell>
          <cell r="U10">
            <v>147</v>
          </cell>
        </row>
        <row r="11">
          <cell r="U11">
            <v>14</v>
          </cell>
        </row>
        <row r="12">
          <cell r="U12">
            <v>14</v>
          </cell>
        </row>
        <row r="13">
          <cell r="G13">
            <v>0</v>
          </cell>
          <cell r="H13">
            <v>1</v>
          </cell>
          <cell r="U13">
            <v>0</v>
          </cell>
        </row>
        <row r="14">
          <cell r="G14">
            <v>0</v>
          </cell>
          <cell r="H14">
            <v>0</v>
          </cell>
          <cell r="U14">
            <v>0</v>
          </cell>
        </row>
        <row r="15">
          <cell r="G15">
            <v>25</v>
          </cell>
          <cell r="H15">
            <v>20</v>
          </cell>
          <cell r="U15">
            <v>30</v>
          </cell>
        </row>
        <row r="16">
          <cell r="U16">
            <v>1E-4</v>
          </cell>
        </row>
        <row r="17">
          <cell r="U17">
            <v>1E-4</v>
          </cell>
        </row>
        <row r="18">
          <cell r="G18">
            <v>5</v>
          </cell>
          <cell r="H18">
            <v>3</v>
          </cell>
          <cell r="U18">
            <v>3</v>
          </cell>
        </row>
        <row r="19">
          <cell r="G19">
            <v>200</v>
          </cell>
          <cell r="H19">
            <v>180</v>
          </cell>
          <cell r="U19">
            <v>105</v>
          </cell>
        </row>
        <row r="20">
          <cell r="G20">
            <v>6</v>
          </cell>
          <cell r="H20">
            <v>1</v>
          </cell>
          <cell r="U20">
            <v>1</v>
          </cell>
        </row>
        <row r="21">
          <cell r="U21">
            <v>1E-4</v>
          </cell>
        </row>
        <row r="22">
          <cell r="U22">
            <v>1E-4</v>
          </cell>
        </row>
        <row r="23">
          <cell r="G23">
            <v>38</v>
          </cell>
          <cell r="H23">
            <v>20</v>
          </cell>
          <cell r="U23">
            <v>21</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54</v>
          </cell>
        </row>
        <row r="32">
          <cell r="G32">
            <v>0</v>
          </cell>
          <cell r="H32">
            <v>100</v>
          </cell>
          <cell r="U32">
            <v>11</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1E-4</v>
          </cell>
        </row>
        <row r="49">
          <cell r="U49">
            <v>1E-4</v>
          </cell>
        </row>
        <row r="50">
          <cell r="G50">
            <v>0</v>
          </cell>
          <cell r="H50">
            <v>300</v>
          </cell>
          <cell r="U50">
            <v>516</v>
          </cell>
        </row>
        <row r="51">
          <cell r="G51">
            <v>0</v>
          </cell>
          <cell r="H51">
            <v>0</v>
          </cell>
          <cell r="U51">
            <v>0</v>
          </cell>
        </row>
        <row r="52">
          <cell r="G52">
            <v>0</v>
          </cell>
          <cell r="H52">
            <v>0</v>
          </cell>
          <cell r="U52">
            <v>0</v>
          </cell>
        </row>
        <row r="53">
          <cell r="G53">
            <v>0</v>
          </cell>
          <cell r="H53">
            <v>0</v>
          </cell>
          <cell r="U53">
            <v>0</v>
          </cell>
        </row>
        <row r="55">
          <cell r="G55">
            <v>0</v>
          </cell>
          <cell r="H55">
            <v>350</v>
          </cell>
          <cell r="U55">
            <v>331</v>
          </cell>
        </row>
        <row r="56">
          <cell r="G56">
            <v>0</v>
          </cell>
          <cell r="H56">
            <v>1</v>
          </cell>
          <cell r="U56">
            <v>0</v>
          </cell>
        </row>
        <row r="57">
          <cell r="G57">
            <v>0</v>
          </cell>
          <cell r="H57">
            <v>0</v>
          </cell>
          <cell r="U57">
            <v>0</v>
          </cell>
        </row>
        <row r="58">
          <cell r="G58">
            <v>0</v>
          </cell>
          <cell r="H58">
            <v>5</v>
          </cell>
          <cell r="U58">
            <v>3</v>
          </cell>
        </row>
        <row r="59">
          <cell r="G59">
            <v>0</v>
          </cell>
          <cell r="H59">
            <v>0</v>
          </cell>
          <cell r="U59">
            <v>0</v>
          </cell>
        </row>
        <row r="61">
          <cell r="G61">
            <v>0</v>
          </cell>
          <cell r="H61">
            <v>250</v>
          </cell>
          <cell r="U61">
            <v>227.52090000000001</v>
          </cell>
        </row>
        <row r="62">
          <cell r="G62">
            <v>0</v>
          </cell>
          <cell r="H62">
            <v>2500</v>
          </cell>
          <cell r="U62">
            <v>3194</v>
          </cell>
        </row>
        <row r="63">
          <cell r="G63">
            <v>0</v>
          </cell>
          <cell r="H63">
            <v>400</v>
          </cell>
          <cell r="U63">
            <v>597.04</v>
          </cell>
        </row>
        <row r="64">
          <cell r="G64">
            <v>0</v>
          </cell>
          <cell r="H64">
            <v>5</v>
          </cell>
          <cell r="U64">
            <v>17</v>
          </cell>
        </row>
        <row r="66">
          <cell r="G66">
            <v>0</v>
          </cell>
          <cell r="H66">
            <v>190</v>
          </cell>
          <cell r="U66">
            <v>194</v>
          </cell>
        </row>
        <row r="67">
          <cell r="G67">
            <v>0</v>
          </cell>
          <cell r="H67">
            <v>18</v>
          </cell>
          <cell r="U67">
            <v>20</v>
          </cell>
        </row>
        <row r="68">
          <cell r="G68">
            <v>0</v>
          </cell>
          <cell r="H68">
            <v>0</v>
          </cell>
          <cell r="U68">
            <v>0</v>
          </cell>
        </row>
        <row r="69">
          <cell r="G69">
            <v>0</v>
          </cell>
          <cell r="H69">
            <v>4</v>
          </cell>
          <cell r="U69">
            <v>8</v>
          </cell>
        </row>
        <row r="70">
          <cell r="G70">
            <v>0</v>
          </cell>
          <cell r="H70">
            <v>0</v>
          </cell>
          <cell r="U70">
            <v>0</v>
          </cell>
        </row>
        <row r="72">
          <cell r="G72">
            <v>2504</v>
          </cell>
          <cell r="H72">
            <v>2000</v>
          </cell>
          <cell r="U72">
            <v>2082.4009999999998</v>
          </cell>
        </row>
        <row r="73">
          <cell r="U73">
            <v>1.4949999999999997</v>
          </cell>
        </row>
        <row r="74">
          <cell r="U74">
            <v>1.4949999999999997</v>
          </cell>
        </row>
        <row r="76">
          <cell r="G76">
            <v>0</v>
          </cell>
          <cell r="H76">
            <v>0</v>
          </cell>
          <cell r="U76">
            <v>0</v>
          </cell>
        </row>
        <row r="77">
          <cell r="G77">
            <v>0</v>
          </cell>
          <cell r="H77">
            <v>0</v>
          </cell>
          <cell r="U77">
            <v>0</v>
          </cell>
        </row>
        <row r="78">
          <cell r="G78">
            <v>1971</v>
          </cell>
          <cell r="H78">
            <v>1700</v>
          </cell>
          <cell r="U78">
            <v>1769.2</v>
          </cell>
        </row>
        <row r="79">
          <cell r="G79">
            <v>2</v>
          </cell>
          <cell r="H79">
            <v>2</v>
          </cell>
          <cell r="U79">
            <v>1.8333333333333333</v>
          </cell>
        </row>
        <row r="80">
          <cell r="G80">
            <v>2075</v>
          </cell>
          <cell r="H80">
            <v>2000</v>
          </cell>
          <cell r="U80">
            <v>2706.2999999999997</v>
          </cell>
        </row>
        <row r="81">
          <cell r="G81">
            <v>5555</v>
          </cell>
          <cell r="H81">
            <v>2500</v>
          </cell>
          <cell r="U81">
            <v>2357.66</v>
          </cell>
        </row>
        <row r="82">
          <cell r="G82">
            <v>650</v>
          </cell>
          <cell r="H82">
            <v>1600</v>
          </cell>
          <cell r="U82">
            <v>933.45</v>
          </cell>
        </row>
        <row r="83">
          <cell r="G83">
            <v>9444</v>
          </cell>
          <cell r="H83">
            <v>7800</v>
          </cell>
          <cell r="U83">
            <v>2885.04</v>
          </cell>
        </row>
        <row r="84">
          <cell r="G84">
            <v>48.366</v>
          </cell>
          <cell r="H84">
            <v>83.97</v>
          </cell>
          <cell r="U84">
            <v>41.08</v>
          </cell>
        </row>
        <row r="85">
          <cell r="G85">
            <v>1</v>
          </cell>
          <cell r="H85">
            <v>4</v>
          </cell>
          <cell r="U85">
            <v>2</v>
          </cell>
        </row>
        <row r="86">
          <cell r="G86">
            <v>6</v>
          </cell>
          <cell r="H86">
            <v>6</v>
          </cell>
          <cell r="U86">
            <v>1</v>
          </cell>
        </row>
        <row r="87">
          <cell r="G87">
            <v>0</v>
          </cell>
          <cell r="H87">
            <v>1</v>
          </cell>
          <cell r="U87">
            <v>0</v>
          </cell>
        </row>
        <row r="88">
          <cell r="G88">
            <v>0</v>
          </cell>
          <cell r="H88">
            <v>25</v>
          </cell>
          <cell r="U88">
            <v>0</v>
          </cell>
        </row>
        <row r="89">
          <cell r="U89">
            <v>1E-4</v>
          </cell>
        </row>
        <row r="90">
          <cell r="U90">
            <v>1E-4</v>
          </cell>
        </row>
        <row r="91">
          <cell r="G91">
            <v>2915</v>
          </cell>
          <cell r="H91">
            <v>2500</v>
          </cell>
          <cell r="U91">
            <v>2457.8999999999996</v>
          </cell>
        </row>
        <row r="92">
          <cell r="G92">
            <v>0</v>
          </cell>
          <cell r="H92">
            <v>0</v>
          </cell>
          <cell r="U92">
            <v>0</v>
          </cell>
        </row>
        <row r="93">
          <cell r="G93">
            <v>0</v>
          </cell>
          <cell r="H93">
            <v>0</v>
          </cell>
          <cell r="U93">
            <v>0</v>
          </cell>
        </row>
        <row r="94">
          <cell r="G94">
            <v>0</v>
          </cell>
          <cell r="H94">
            <v>0</v>
          </cell>
          <cell r="U94">
            <v>0</v>
          </cell>
        </row>
        <row r="95">
          <cell r="U95">
            <v>0</v>
          </cell>
        </row>
        <row r="96">
          <cell r="U96">
            <v>0</v>
          </cell>
        </row>
        <row r="97">
          <cell r="G97">
            <v>0</v>
          </cell>
          <cell r="H97">
            <v>8000</v>
          </cell>
          <cell r="U97">
            <v>15309.531000000003</v>
          </cell>
        </row>
        <row r="99">
          <cell r="G99">
            <v>0</v>
          </cell>
          <cell r="H99">
            <v>0</v>
          </cell>
          <cell r="U99">
            <v>0</v>
          </cell>
        </row>
        <row r="100">
          <cell r="G100">
            <v>0</v>
          </cell>
          <cell r="H100">
            <v>0</v>
          </cell>
          <cell r="U100">
            <v>0</v>
          </cell>
        </row>
        <row r="102">
          <cell r="G102">
            <v>0</v>
          </cell>
          <cell r="H102">
            <v>400</v>
          </cell>
          <cell r="U102">
            <v>76.5</v>
          </cell>
        </row>
        <row r="104">
          <cell r="G104">
            <v>0</v>
          </cell>
          <cell r="H104">
            <v>0</v>
          </cell>
          <cell r="U104">
            <v>0</v>
          </cell>
        </row>
        <row r="105">
          <cell r="G105">
            <v>0</v>
          </cell>
          <cell r="H105">
            <v>0</v>
          </cell>
          <cell r="U105">
            <v>0</v>
          </cell>
        </row>
        <row r="106">
          <cell r="G106">
            <v>540</v>
          </cell>
          <cell r="H106">
            <v>540</v>
          </cell>
          <cell r="U106">
            <v>566.5</v>
          </cell>
        </row>
        <row r="107">
          <cell r="G107">
            <v>1</v>
          </cell>
          <cell r="H107">
            <v>1</v>
          </cell>
          <cell r="U107">
            <v>1</v>
          </cell>
        </row>
        <row r="108">
          <cell r="U108">
            <v>0</v>
          </cell>
        </row>
        <row r="109">
          <cell r="U109">
            <v>0</v>
          </cell>
        </row>
        <row r="111">
          <cell r="G111">
            <v>0</v>
          </cell>
          <cell r="H111">
            <v>50</v>
          </cell>
          <cell r="U111">
            <v>84</v>
          </cell>
        </row>
        <row r="112">
          <cell r="G112">
            <v>0</v>
          </cell>
          <cell r="H112">
            <v>8000</v>
          </cell>
          <cell r="U112">
            <v>8273</v>
          </cell>
        </row>
        <row r="113">
          <cell r="G113">
            <v>0</v>
          </cell>
          <cell r="H113">
            <v>4000</v>
          </cell>
          <cell r="U113">
            <v>4161.74</v>
          </cell>
        </row>
        <row r="115">
          <cell r="G115">
            <v>0</v>
          </cell>
          <cell r="H115">
            <v>250</v>
          </cell>
          <cell r="U115">
            <v>194</v>
          </cell>
        </row>
        <row r="116">
          <cell r="U116">
            <v>3</v>
          </cell>
        </row>
        <row r="117">
          <cell r="U117">
            <v>3</v>
          </cell>
        </row>
        <row r="118">
          <cell r="G118">
            <v>0</v>
          </cell>
          <cell r="H118">
            <v>0</v>
          </cell>
          <cell r="U118">
            <v>0</v>
          </cell>
        </row>
        <row r="119">
          <cell r="G119">
            <v>0</v>
          </cell>
          <cell r="H119">
            <v>60</v>
          </cell>
          <cell r="U119">
            <v>35</v>
          </cell>
        </row>
        <row r="120">
          <cell r="U120">
            <v>1E-4</v>
          </cell>
        </row>
        <row r="121">
          <cell r="U121">
            <v>1E-4</v>
          </cell>
        </row>
        <row r="122">
          <cell r="U122">
            <v>1E-4</v>
          </cell>
        </row>
        <row r="123">
          <cell r="U123">
            <v>1E-4</v>
          </cell>
        </row>
        <row r="124">
          <cell r="U124">
            <v>7</v>
          </cell>
        </row>
        <row r="125">
          <cell r="U125">
            <v>7</v>
          </cell>
        </row>
        <row r="126">
          <cell r="U126">
            <v>1E-4</v>
          </cell>
        </row>
        <row r="127">
          <cell r="U127">
            <v>1E-4</v>
          </cell>
        </row>
        <row r="128">
          <cell r="G128">
            <v>0</v>
          </cell>
          <cell r="H128">
            <v>2</v>
          </cell>
          <cell r="U128">
            <v>2</v>
          </cell>
        </row>
        <row r="130">
          <cell r="G130">
            <v>0</v>
          </cell>
          <cell r="H130">
            <v>50</v>
          </cell>
          <cell r="U130">
            <v>43</v>
          </cell>
        </row>
        <row r="131">
          <cell r="U131">
            <v>20</v>
          </cell>
        </row>
        <row r="132">
          <cell r="U132">
            <v>20</v>
          </cell>
        </row>
        <row r="133">
          <cell r="G133">
            <v>0</v>
          </cell>
          <cell r="H133">
            <v>250</v>
          </cell>
          <cell r="U133">
            <v>153</v>
          </cell>
        </row>
        <row r="135">
          <cell r="G135">
            <v>0</v>
          </cell>
          <cell r="H135">
            <v>0</v>
          </cell>
          <cell r="U135">
            <v>0</v>
          </cell>
        </row>
        <row r="136">
          <cell r="G136">
            <v>0</v>
          </cell>
          <cell r="H136">
            <v>0</v>
          </cell>
          <cell r="U136">
            <v>0</v>
          </cell>
        </row>
        <row r="137">
          <cell r="G137">
            <v>0</v>
          </cell>
          <cell r="H137">
            <v>0</v>
          </cell>
          <cell r="U137">
            <v>0</v>
          </cell>
        </row>
      </sheetData>
      <sheetData sheetId="9">
        <row r="8">
          <cell r="G8">
            <v>0</v>
          </cell>
          <cell r="H8">
            <v>0</v>
          </cell>
          <cell r="U8">
            <v>0</v>
          </cell>
        </row>
        <row r="9">
          <cell r="G9">
            <v>0</v>
          </cell>
          <cell r="H9">
            <v>0</v>
          </cell>
          <cell r="U9">
            <v>0</v>
          </cell>
        </row>
        <row r="10">
          <cell r="G10">
            <v>20</v>
          </cell>
          <cell r="H10">
            <v>25</v>
          </cell>
          <cell r="U10">
            <v>27</v>
          </cell>
        </row>
        <row r="11">
          <cell r="U11">
            <v>1</v>
          </cell>
        </row>
        <row r="12">
          <cell r="U12">
            <v>1</v>
          </cell>
        </row>
        <row r="13">
          <cell r="G13">
            <v>0</v>
          </cell>
          <cell r="H13">
            <v>1</v>
          </cell>
          <cell r="U13">
            <v>0</v>
          </cell>
        </row>
        <row r="14">
          <cell r="G14">
            <v>0</v>
          </cell>
          <cell r="H14">
            <v>0</v>
          </cell>
          <cell r="U14">
            <v>0</v>
          </cell>
        </row>
        <row r="15">
          <cell r="G15">
            <v>15</v>
          </cell>
          <cell r="H15">
            <v>20</v>
          </cell>
          <cell r="U15">
            <v>5</v>
          </cell>
        </row>
        <row r="16">
          <cell r="U16">
            <v>0</v>
          </cell>
        </row>
        <row r="17">
          <cell r="U17">
            <v>0</v>
          </cell>
        </row>
        <row r="18">
          <cell r="G18">
            <v>1</v>
          </cell>
          <cell r="H18">
            <v>1</v>
          </cell>
          <cell r="U18">
            <v>0</v>
          </cell>
        </row>
        <row r="19">
          <cell r="G19">
            <v>81</v>
          </cell>
          <cell r="H19">
            <v>100</v>
          </cell>
          <cell r="U19">
            <v>97</v>
          </cell>
        </row>
        <row r="20">
          <cell r="G20">
            <v>0</v>
          </cell>
          <cell r="H20">
            <v>1</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6</v>
          </cell>
        </row>
        <row r="48">
          <cell r="U48">
            <v>0</v>
          </cell>
        </row>
        <row r="49">
          <cell r="U49">
            <v>0</v>
          </cell>
        </row>
        <row r="50">
          <cell r="G50">
            <v>0</v>
          </cell>
          <cell r="H50">
            <v>150</v>
          </cell>
          <cell r="U50">
            <v>30</v>
          </cell>
        </row>
        <row r="51">
          <cell r="G51">
            <v>0</v>
          </cell>
          <cell r="H51">
            <v>0</v>
          </cell>
          <cell r="U51">
            <v>0</v>
          </cell>
        </row>
        <row r="52">
          <cell r="G52">
            <v>0</v>
          </cell>
          <cell r="H52">
            <v>0</v>
          </cell>
          <cell r="U52">
            <v>0</v>
          </cell>
        </row>
        <row r="53">
          <cell r="G53">
            <v>0</v>
          </cell>
          <cell r="H53">
            <v>0</v>
          </cell>
          <cell r="U53">
            <v>0</v>
          </cell>
        </row>
        <row r="55">
          <cell r="G55">
            <v>0</v>
          </cell>
          <cell r="H55">
            <v>50</v>
          </cell>
          <cell r="U55">
            <v>60</v>
          </cell>
        </row>
        <row r="56">
          <cell r="G56">
            <v>0</v>
          </cell>
          <cell r="H56">
            <v>0</v>
          </cell>
          <cell r="U56">
            <v>0</v>
          </cell>
        </row>
        <row r="57">
          <cell r="G57">
            <v>0</v>
          </cell>
          <cell r="H57">
            <v>0</v>
          </cell>
          <cell r="U57">
            <v>0</v>
          </cell>
        </row>
        <row r="58">
          <cell r="G58">
            <v>0</v>
          </cell>
          <cell r="H58">
            <v>1</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423</v>
          </cell>
          <cell r="H72">
            <v>150</v>
          </cell>
          <cell r="U72">
            <v>374.5</v>
          </cell>
        </row>
        <row r="73">
          <cell r="U73">
            <v>3.3642999999999996</v>
          </cell>
        </row>
        <row r="74">
          <cell r="U74">
            <v>3.3642999999999996</v>
          </cell>
        </row>
        <row r="76">
          <cell r="G76">
            <v>300</v>
          </cell>
          <cell r="H76">
            <v>350</v>
          </cell>
          <cell r="U76">
            <v>298</v>
          </cell>
        </row>
        <row r="77">
          <cell r="G77">
            <v>0</v>
          </cell>
          <cell r="H77">
            <v>0</v>
          </cell>
          <cell r="U77">
            <v>0</v>
          </cell>
        </row>
        <row r="78">
          <cell r="G78">
            <v>544</v>
          </cell>
          <cell r="H78">
            <v>450</v>
          </cell>
          <cell r="U78">
            <v>325.5</v>
          </cell>
        </row>
        <row r="79">
          <cell r="G79">
            <v>3</v>
          </cell>
          <cell r="H79">
            <v>3</v>
          </cell>
          <cell r="U79">
            <v>27</v>
          </cell>
        </row>
        <row r="80">
          <cell r="G80">
            <v>0</v>
          </cell>
          <cell r="H80">
            <v>0</v>
          </cell>
          <cell r="U80">
            <v>0</v>
          </cell>
        </row>
        <row r="81">
          <cell r="G81">
            <v>270</v>
          </cell>
          <cell r="H81">
            <v>300</v>
          </cell>
          <cell r="U81">
            <v>200</v>
          </cell>
        </row>
        <row r="82">
          <cell r="G82">
            <v>915</v>
          </cell>
          <cell r="H82">
            <v>950</v>
          </cell>
          <cell r="U82">
            <v>656.3</v>
          </cell>
        </row>
        <row r="83">
          <cell r="G83">
            <v>0</v>
          </cell>
          <cell r="H83">
            <v>0</v>
          </cell>
          <cell r="U83">
            <v>0</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376</v>
          </cell>
          <cell r="H91">
            <v>300</v>
          </cell>
          <cell r="U91">
            <v>280</v>
          </cell>
        </row>
        <row r="92">
          <cell r="G92">
            <v>0</v>
          </cell>
          <cell r="H92">
            <v>0</v>
          </cell>
          <cell r="U92">
            <v>0</v>
          </cell>
        </row>
        <row r="93">
          <cell r="G93">
            <v>0</v>
          </cell>
          <cell r="H93">
            <v>0</v>
          </cell>
          <cell r="U93">
            <v>0</v>
          </cell>
        </row>
        <row r="94">
          <cell r="G94">
            <v>0</v>
          </cell>
          <cell r="H94">
            <v>0</v>
          </cell>
          <cell r="U94">
            <v>0</v>
          </cell>
        </row>
        <row r="95">
          <cell r="U95">
            <v>0</v>
          </cell>
        </row>
        <row r="96">
          <cell r="U96">
            <v>0</v>
          </cell>
        </row>
        <row r="97">
          <cell r="G97">
            <v>0</v>
          </cell>
          <cell r="H97">
            <v>2000</v>
          </cell>
          <cell r="U97">
            <v>2134.3000000000002</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2</v>
          </cell>
        </row>
        <row r="112">
          <cell r="G112">
            <v>0</v>
          </cell>
          <cell r="H112">
            <v>60</v>
          </cell>
          <cell r="U112">
            <v>10</v>
          </cell>
        </row>
        <row r="113">
          <cell r="G113">
            <v>0</v>
          </cell>
          <cell r="H113">
            <v>500</v>
          </cell>
          <cell r="U113">
            <v>761.3</v>
          </cell>
        </row>
        <row r="115">
          <cell r="G115">
            <v>0</v>
          </cell>
          <cell r="H115">
            <v>130</v>
          </cell>
          <cell r="U115">
            <v>90</v>
          </cell>
        </row>
        <row r="116">
          <cell r="U116">
            <v>26</v>
          </cell>
        </row>
        <row r="117">
          <cell r="U117">
            <v>26</v>
          </cell>
        </row>
        <row r="118">
          <cell r="G118">
            <v>0</v>
          </cell>
          <cell r="H118">
            <v>0</v>
          </cell>
          <cell r="U118">
            <v>0</v>
          </cell>
        </row>
        <row r="119">
          <cell r="G119">
            <v>0</v>
          </cell>
          <cell r="H119">
            <v>34</v>
          </cell>
          <cell r="U119">
            <v>30</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4</v>
          </cell>
          <cell r="U128">
            <v>2</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0">
        <row r="8">
          <cell r="G8">
            <v>0</v>
          </cell>
          <cell r="H8">
            <v>0</v>
          </cell>
          <cell r="U8">
            <v>0</v>
          </cell>
        </row>
        <row r="9">
          <cell r="G9">
            <v>0</v>
          </cell>
          <cell r="H9">
            <v>0</v>
          </cell>
          <cell r="U9">
            <v>0</v>
          </cell>
        </row>
        <row r="10">
          <cell r="G10">
            <v>37</v>
          </cell>
          <cell r="H10">
            <v>30</v>
          </cell>
          <cell r="U10">
            <v>30</v>
          </cell>
        </row>
        <row r="11">
          <cell r="U11">
            <v>2</v>
          </cell>
        </row>
        <row r="12">
          <cell r="U12">
            <v>2</v>
          </cell>
        </row>
        <row r="13">
          <cell r="G13">
            <v>0</v>
          </cell>
          <cell r="H13">
            <v>1</v>
          </cell>
          <cell r="U13">
            <v>0</v>
          </cell>
        </row>
        <row r="14">
          <cell r="G14">
            <v>0</v>
          </cell>
          <cell r="H14">
            <v>3</v>
          </cell>
          <cell r="U14">
            <v>9</v>
          </cell>
        </row>
        <row r="15">
          <cell r="G15">
            <v>32</v>
          </cell>
          <cell r="H15">
            <v>40</v>
          </cell>
          <cell r="U15">
            <v>40</v>
          </cell>
        </row>
        <row r="16">
          <cell r="U16">
            <v>3</v>
          </cell>
        </row>
        <row r="17">
          <cell r="U17">
            <v>3</v>
          </cell>
        </row>
        <row r="18">
          <cell r="G18">
            <v>2</v>
          </cell>
          <cell r="H18">
            <v>2</v>
          </cell>
          <cell r="U18">
            <v>2</v>
          </cell>
        </row>
        <row r="19">
          <cell r="G19">
            <v>35</v>
          </cell>
          <cell r="H19">
            <v>35</v>
          </cell>
          <cell r="U19">
            <v>32</v>
          </cell>
        </row>
        <row r="20">
          <cell r="G20">
            <v>0</v>
          </cell>
          <cell r="H20">
            <v>1</v>
          </cell>
          <cell r="U20">
            <v>0</v>
          </cell>
        </row>
        <row r="21">
          <cell r="U21">
            <v>1E-4</v>
          </cell>
        </row>
        <row r="22">
          <cell r="U22">
            <v>1E-4</v>
          </cell>
        </row>
        <row r="23">
          <cell r="G23">
            <v>0</v>
          </cell>
          <cell r="H23">
            <v>5</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8</v>
          </cell>
          <cell r="U47">
            <v>0</v>
          </cell>
        </row>
        <row r="48">
          <cell r="U48">
            <v>1E-4</v>
          </cell>
        </row>
        <row r="49">
          <cell r="U49">
            <v>1E-4</v>
          </cell>
        </row>
        <row r="50">
          <cell r="G50">
            <v>0</v>
          </cell>
          <cell r="H50">
            <v>400</v>
          </cell>
          <cell r="U50">
            <v>383</v>
          </cell>
        </row>
        <row r="51">
          <cell r="G51">
            <v>0</v>
          </cell>
          <cell r="H51">
            <v>0</v>
          </cell>
          <cell r="U51">
            <v>0</v>
          </cell>
        </row>
        <row r="52">
          <cell r="G52">
            <v>0</v>
          </cell>
          <cell r="H52">
            <v>0</v>
          </cell>
          <cell r="U52">
            <v>0</v>
          </cell>
        </row>
        <row r="53">
          <cell r="G53">
            <v>0</v>
          </cell>
          <cell r="H53">
            <v>0</v>
          </cell>
          <cell r="U53">
            <v>0</v>
          </cell>
        </row>
        <row r="55">
          <cell r="G55">
            <v>0</v>
          </cell>
          <cell r="H55">
            <v>70</v>
          </cell>
          <cell r="U55">
            <v>133</v>
          </cell>
        </row>
        <row r="56">
          <cell r="G56">
            <v>0</v>
          </cell>
          <cell r="H56">
            <v>0</v>
          </cell>
          <cell r="U56">
            <v>0</v>
          </cell>
        </row>
        <row r="57">
          <cell r="G57">
            <v>0</v>
          </cell>
          <cell r="H57">
            <v>0</v>
          </cell>
          <cell r="U57">
            <v>0</v>
          </cell>
        </row>
        <row r="58">
          <cell r="G58">
            <v>0</v>
          </cell>
          <cell r="H58">
            <v>1</v>
          </cell>
          <cell r="U58">
            <v>1</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1</v>
          </cell>
          <cell r="U66">
            <v>0</v>
          </cell>
        </row>
        <row r="67">
          <cell r="G67">
            <v>0</v>
          </cell>
          <cell r="H67">
            <v>0</v>
          </cell>
          <cell r="U67">
            <v>0</v>
          </cell>
        </row>
        <row r="68">
          <cell r="G68">
            <v>0</v>
          </cell>
          <cell r="H68">
            <v>0</v>
          </cell>
          <cell r="U68">
            <v>0</v>
          </cell>
        </row>
        <row r="69">
          <cell r="G69">
            <v>0</v>
          </cell>
          <cell r="H69">
            <v>0</v>
          </cell>
          <cell r="U69">
            <v>0</v>
          </cell>
        </row>
        <row r="70">
          <cell r="G70">
            <v>0</v>
          </cell>
          <cell r="H70">
            <v>100</v>
          </cell>
          <cell r="U70">
            <v>9</v>
          </cell>
        </row>
        <row r="72">
          <cell r="G72">
            <v>541</v>
          </cell>
          <cell r="H72">
            <v>540</v>
          </cell>
          <cell r="U72">
            <v>374.22899999999998</v>
          </cell>
        </row>
        <row r="73">
          <cell r="U73">
            <v>4.9938857142857138</v>
          </cell>
        </row>
        <row r="74">
          <cell r="U74">
            <v>4.1048869192857147</v>
          </cell>
        </row>
        <row r="76">
          <cell r="G76">
            <v>18128</v>
          </cell>
          <cell r="H76">
            <v>14000</v>
          </cell>
          <cell r="U76">
            <v>13866</v>
          </cell>
        </row>
        <row r="77">
          <cell r="G77">
            <v>0</v>
          </cell>
          <cell r="H77">
            <v>0</v>
          </cell>
          <cell r="U77">
            <v>0</v>
          </cell>
        </row>
        <row r="78">
          <cell r="G78">
            <v>357</v>
          </cell>
          <cell r="H78">
            <v>300</v>
          </cell>
          <cell r="U78">
            <v>182.9</v>
          </cell>
        </row>
        <row r="79">
          <cell r="G79">
            <v>0</v>
          </cell>
          <cell r="H79">
            <v>0</v>
          </cell>
          <cell r="U79">
            <v>0</v>
          </cell>
        </row>
        <row r="80">
          <cell r="G80">
            <v>0</v>
          </cell>
          <cell r="H80">
            <v>0</v>
          </cell>
          <cell r="U80">
            <v>0</v>
          </cell>
        </row>
        <row r="81">
          <cell r="G81">
            <v>0</v>
          </cell>
          <cell r="H81">
            <v>0</v>
          </cell>
          <cell r="U81">
            <v>0</v>
          </cell>
        </row>
        <row r="82">
          <cell r="G82">
            <v>780</v>
          </cell>
          <cell r="H82">
            <v>750</v>
          </cell>
          <cell r="U82">
            <v>728.51</v>
          </cell>
        </row>
        <row r="83">
          <cell r="G83">
            <v>60.7</v>
          </cell>
          <cell r="H83">
            <v>160</v>
          </cell>
          <cell r="U83">
            <v>148.97</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1E-4</v>
          </cell>
        </row>
        <row r="90">
          <cell r="U90">
            <v>1E-4</v>
          </cell>
        </row>
        <row r="91">
          <cell r="G91">
            <v>471</v>
          </cell>
          <cell r="H91">
            <v>450</v>
          </cell>
          <cell r="U91">
            <v>480</v>
          </cell>
        </row>
        <row r="92">
          <cell r="G92">
            <v>0</v>
          </cell>
          <cell r="H92">
            <v>0</v>
          </cell>
          <cell r="U92">
            <v>0</v>
          </cell>
        </row>
        <row r="93">
          <cell r="G93">
            <v>0</v>
          </cell>
          <cell r="H93">
            <v>100</v>
          </cell>
          <cell r="U93">
            <v>99.5</v>
          </cell>
        </row>
        <row r="94">
          <cell r="G94">
            <v>0</v>
          </cell>
          <cell r="H94">
            <v>0</v>
          </cell>
          <cell r="U94">
            <v>0</v>
          </cell>
        </row>
        <row r="95">
          <cell r="U95">
            <v>0</v>
          </cell>
        </row>
        <row r="96">
          <cell r="U96">
            <v>0</v>
          </cell>
        </row>
        <row r="97">
          <cell r="G97">
            <v>19796.7</v>
          </cell>
          <cell r="H97">
            <v>30000</v>
          </cell>
          <cell r="U97">
            <v>59080.359000000011</v>
          </cell>
        </row>
        <row r="99">
          <cell r="G99">
            <v>0</v>
          </cell>
          <cell r="H99">
            <v>0</v>
          </cell>
          <cell r="U99">
            <v>0</v>
          </cell>
        </row>
        <row r="100">
          <cell r="G100">
            <v>0</v>
          </cell>
          <cell r="H100">
            <v>0</v>
          </cell>
          <cell r="U100">
            <v>0</v>
          </cell>
        </row>
        <row r="102">
          <cell r="G102">
            <v>20000</v>
          </cell>
          <cell r="H102">
            <v>40000</v>
          </cell>
          <cell r="U102">
            <v>43299.749999999993</v>
          </cell>
        </row>
        <row r="104">
          <cell r="G104">
            <v>0</v>
          </cell>
          <cell r="H104">
            <v>0</v>
          </cell>
          <cell r="U104">
            <v>0</v>
          </cell>
        </row>
        <row r="105">
          <cell r="G105">
            <v>1</v>
          </cell>
          <cell r="H105">
            <v>1</v>
          </cell>
          <cell r="U105">
            <v>1</v>
          </cell>
        </row>
        <row r="106">
          <cell r="G106">
            <v>0</v>
          </cell>
          <cell r="H106">
            <v>0</v>
          </cell>
          <cell r="U106">
            <v>0</v>
          </cell>
        </row>
        <row r="107">
          <cell r="G107">
            <v>0</v>
          </cell>
          <cell r="H107">
            <v>0</v>
          </cell>
          <cell r="U107">
            <v>0</v>
          </cell>
        </row>
        <row r="108">
          <cell r="U108">
            <v>0</v>
          </cell>
        </row>
        <row r="109">
          <cell r="U109">
            <v>0</v>
          </cell>
        </row>
        <row r="111">
          <cell r="G111">
            <v>0</v>
          </cell>
          <cell r="H111">
            <v>5</v>
          </cell>
          <cell r="U111">
            <v>16</v>
          </cell>
        </row>
        <row r="112">
          <cell r="G112">
            <v>0</v>
          </cell>
          <cell r="H112">
            <v>400</v>
          </cell>
          <cell r="U112">
            <v>909</v>
          </cell>
        </row>
        <row r="113">
          <cell r="G113">
            <v>0</v>
          </cell>
          <cell r="H113">
            <v>3000</v>
          </cell>
          <cell r="U113">
            <v>3022.85</v>
          </cell>
        </row>
        <row r="115">
          <cell r="G115">
            <v>0</v>
          </cell>
          <cell r="H115">
            <v>75</v>
          </cell>
          <cell r="U115">
            <v>78</v>
          </cell>
        </row>
        <row r="116">
          <cell r="U116">
            <v>9</v>
          </cell>
        </row>
        <row r="117">
          <cell r="U117">
            <v>9</v>
          </cell>
        </row>
        <row r="118">
          <cell r="G118">
            <v>0</v>
          </cell>
          <cell r="H118">
            <v>0</v>
          </cell>
          <cell r="U118">
            <v>0</v>
          </cell>
        </row>
        <row r="119">
          <cell r="G119">
            <v>0</v>
          </cell>
          <cell r="H119">
            <v>37</v>
          </cell>
          <cell r="U119">
            <v>32</v>
          </cell>
        </row>
        <row r="120">
          <cell r="U120">
            <v>0</v>
          </cell>
        </row>
        <row r="121">
          <cell r="U121">
            <v>0</v>
          </cell>
        </row>
        <row r="122">
          <cell r="U122">
            <v>0</v>
          </cell>
        </row>
        <row r="123">
          <cell r="U123">
            <v>0</v>
          </cell>
        </row>
        <row r="124">
          <cell r="U124">
            <v>1E-4</v>
          </cell>
        </row>
        <row r="125">
          <cell r="U125">
            <v>1E-4</v>
          </cell>
        </row>
        <row r="126">
          <cell r="U126">
            <v>0</v>
          </cell>
        </row>
        <row r="127">
          <cell r="U127">
            <v>0</v>
          </cell>
        </row>
        <row r="128">
          <cell r="G128">
            <v>0</v>
          </cell>
          <cell r="H128">
            <v>2</v>
          </cell>
          <cell r="U128">
            <v>2</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1">
        <row r="8">
          <cell r="G8">
            <v>0</v>
          </cell>
          <cell r="H8">
            <v>0</v>
          </cell>
          <cell r="U8">
            <v>1E-4</v>
          </cell>
        </row>
        <row r="9">
          <cell r="G9">
            <v>0</v>
          </cell>
          <cell r="H9">
            <v>0</v>
          </cell>
          <cell r="U9">
            <v>1E-4</v>
          </cell>
        </row>
        <row r="10">
          <cell r="G10">
            <v>20</v>
          </cell>
          <cell r="H10">
            <v>20</v>
          </cell>
          <cell r="U10">
            <v>31</v>
          </cell>
        </row>
        <row r="11">
          <cell r="U11">
            <v>7</v>
          </cell>
        </row>
        <row r="12">
          <cell r="U12">
            <v>7</v>
          </cell>
        </row>
        <row r="13">
          <cell r="G13">
            <v>0</v>
          </cell>
          <cell r="H13">
            <v>1</v>
          </cell>
          <cell r="U13">
            <v>0</v>
          </cell>
        </row>
        <row r="14">
          <cell r="G14">
            <v>0</v>
          </cell>
          <cell r="H14">
            <v>0</v>
          </cell>
          <cell r="U14">
            <v>0</v>
          </cell>
        </row>
        <row r="15">
          <cell r="G15">
            <v>0</v>
          </cell>
          <cell r="H15">
            <v>10</v>
          </cell>
          <cell r="U15">
            <v>0</v>
          </cell>
        </row>
        <row r="16">
          <cell r="U16">
            <v>1E-4</v>
          </cell>
        </row>
        <row r="17">
          <cell r="U17">
            <v>1E-4</v>
          </cell>
        </row>
        <row r="18">
          <cell r="G18">
            <v>3</v>
          </cell>
          <cell r="H18">
            <v>3</v>
          </cell>
          <cell r="U18">
            <v>8</v>
          </cell>
        </row>
        <row r="19">
          <cell r="G19">
            <v>100</v>
          </cell>
          <cell r="H19">
            <v>100</v>
          </cell>
          <cell r="U19">
            <v>174</v>
          </cell>
        </row>
        <row r="20">
          <cell r="G20">
            <v>0</v>
          </cell>
          <cell r="H20">
            <v>1</v>
          </cell>
          <cell r="U20">
            <v>0</v>
          </cell>
        </row>
        <row r="21">
          <cell r="U21">
            <v>1E-4</v>
          </cell>
        </row>
        <row r="22">
          <cell r="U22">
            <v>1E-4</v>
          </cell>
        </row>
        <row r="23">
          <cell r="G23">
            <v>0</v>
          </cell>
          <cell r="H23">
            <v>0</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33</v>
          </cell>
        </row>
        <row r="32">
          <cell r="G32">
            <v>0</v>
          </cell>
          <cell r="H32">
            <v>100</v>
          </cell>
          <cell r="U32">
            <v>8</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0</v>
          </cell>
        </row>
        <row r="48">
          <cell r="U48">
            <v>1E-4</v>
          </cell>
        </row>
        <row r="49">
          <cell r="U49">
            <v>1E-4</v>
          </cell>
        </row>
        <row r="50">
          <cell r="G50">
            <v>0</v>
          </cell>
          <cell r="H50">
            <v>400</v>
          </cell>
          <cell r="U50">
            <v>67</v>
          </cell>
        </row>
        <row r="51">
          <cell r="G51">
            <v>0</v>
          </cell>
          <cell r="H51">
            <v>0</v>
          </cell>
          <cell r="U51">
            <v>0</v>
          </cell>
        </row>
        <row r="52">
          <cell r="G52">
            <v>0</v>
          </cell>
          <cell r="H52">
            <v>0</v>
          </cell>
          <cell r="U52">
            <v>0</v>
          </cell>
        </row>
        <row r="53">
          <cell r="G53">
            <v>0</v>
          </cell>
          <cell r="H53">
            <v>0</v>
          </cell>
          <cell r="U53">
            <v>0</v>
          </cell>
        </row>
        <row r="55">
          <cell r="G55">
            <v>0</v>
          </cell>
          <cell r="H55">
            <v>150</v>
          </cell>
          <cell r="U55">
            <v>106</v>
          </cell>
        </row>
        <row r="56">
          <cell r="G56">
            <v>0</v>
          </cell>
          <cell r="H56">
            <v>0</v>
          </cell>
          <cell r="U56">
            <v>0</v>
          </cell>
        </row>
        <row r="57">
          <cell r="G57">
            <v>0</v>
          </cell>
          <cell r="H57">
            <v>0</v>
          </cell>
          <cell r="U57">
            <v>0</v>
          </cell>
        </row>
        <row r="58">
          <cell r="G58">
            <v>0</v>
          </cell>
          <cell r="H58">
            <v>2</v>
          </cell>
          <cell r="U58">
            <v>0</v>
          </cell>
        </row>
        <row r="59">
          <cell r="G59">
            <v>0</v>
          </cell>
          <cell r="H59">
            <v>0</v>
          </cell>
          <cell r="U59">
            <v>0</v>
          </cell>
        </row>
        <row r="61">
          <cell r="G61">
            <v>0</v>
          </cell>
          <cell r="H61">
            <v>50</v>
          </cell>
          <cell r="U61">
            <v>37.197100000000006</v>
          </cell>
        </row>
        <row r="62">
          <cell r="G62">
            <v>0</v>
          </cell>
          <cell r="H62">
            <v>800</v>
          </cell>
          <cell r="U62">
            <v>638</v>
          </cell>
        </row>
        <row r="63">
          <cell r="G63">
            <v>0</v>
          </cell>
          <cell r="H63">
            <v>60</v>
          </cell>
          <cell r="U63">
            <v>12.564500000000001</v>
          </cell>
        </row>
        <row r="64">
          <cell r="G64">
            <v>0</v>
          </cell>
          <cell r="H64">
            <v>4</v>
          </cell>
          <cell r="U64">
            <v>8</v>
          </cell>
        </row>
        <row r="66">
          <cell r="G66">
            <v>0</v>
          </cell>
          <cell r="H66">
            <v>162</v>
          </cell>
          <cell r="U66">
            <v>204</v>
          </cell>
        </row>
        <row r="67">
          <cell r="G67">
            <v>0</v>
          </cell>
          <cell r="H67">
            <v>2</v>
          </cell>
          <cell r="U67">
            <v>2</v>
          </cell>
        </row>
        <row r="68">
          <cell r="G68">
            <v>0</v>
          </cell>
          <cell r="H68">
            <v>0</v>
          </cell>
          <cell r="U68">
            <v>0</v>
          </cell>
        </row>
        <row r="69">
          <cell r="G69">
            <v>0</v>
          </cell>
          <cell r="H69">
            <v>4</v>
          </cell>
          <cell r="U69">
            <v>5</v>
          </cell>
        </row>
        <row r="70">
          <cell r="G70">
            <v>0</v>
          </cell>
          <cell r="H70">
            <v>0</v>
          </cell>
          <cell r="U70">
            <v>0</v>
          </cell>
        </row>
        <row r="72">
          <cell r="G72">
            <v>200</v>
          </cell>
          <cell r="H72">
            <v>200</v>
          </cell>
          <cell r="U72">
            <v>181.48999999999998</v>
          </cell>
        </row>
        <row r="73">
          <cell r="U73">
            <v>1.9460000000000002</v>
          </cell>
        </row>
        <row r="74">
          <cell r="U74">
            <v>1.9460000000000002</v>
          </cell>
        </row>
        <row r="76">
          <cell r="G76">
            <v>0</v>
          </cell>
          <cell r="H76">
            <v>0</v>
          </cell>
          <cell r="U76">
            <v>0</v>
          </cell>
        </row>
        <row r="77">
          <cell r="G77">
            <v>0</v>
          </cell>
          <cell r="H77">
            <v>0</v>
          </cell>
          <cell r="U77">
            <v>0</v>
          </cell>
        </row>
        <row r="78">
          <cell r="G78">
            <v>50</v>
          </cell>
          <cell r="H78">
            <v>50</v>
          </cell>
          <cell r="U78">
            <v>62.85</v>
          </cell>
        </row>
        <row r="79">
          <cell r="G79">
            <v>1</v>
          </cell>
          <cell r="H79">
            <v>1</v>
          </cell>
          <cell r="U79">
            <v>0</v>
          </cell>
        </row>
        <row r="80">
          <cell r="G80">
            <v>100</v>
          </cell>
          <cell r="H80">
            <v>100</v>
          </cell>
          <cell r="U80">
            <v>5.0999999999999996</v>
          </cell>
        </row>
        <row r="81">
          <cell r="G81">
            <v>66</v>
          </cell>
          <cell r="H81">
            <v>70</v>
          </cell>
          <cell r="U81">
            <v>41.3</v>
          </cell>
        </row>
        <row r="82">
          <cell r="G82">
            <v>0</v>
          </cell>
          <cell r="H82">
            <v>0</v>
          </cell>
          <cell r="U82">
            <v>0</v>
          </cell>
        </row>
        <row r="83">
          <cell r="G83">
            <v>400</v>
          </cell>
          <cell r="H83">
            <v>400</v>
          </cell>
          <cell r="U83">
            <v>271.84000000000003</v>
          </cell>
        </row>
        <row r="84">
          <cell r="G84">
            <v>0</v>
          </cell>
          <cell r="H84">
            <v>50</v>
          </cell>
          <cell r="U84">
            <v>45.480000000000004</v>
          </cell>
        </row>
        <row r="85">
          <cell r="G85">
            <v>0</v>
          </cell>
          <cell r="H85">
            <v>4</v>
          </cell>
          <cell r="U85">
            <v>3</v>
          </cell>
        </row>
        <row r="86">
          <cell r="G86">
            <v>0</v>
          </cell>
          <cell r="H86">
            <v>4</v>
          </cell>
          <cell r="U86">
            <v>3</v>
          </cell>
        </row>
        <row r="87">
          <cell r="G87">
            <v>0</v>
          </cell>
          <cell r="H87">
            <v>0</v>
          </cell>
          <cell r="U87">
            <v>0</v>
          </cell>
        </row>
        <row r="88">
          <cell r="G88">
            <v>0.3</v>
          </cell>
          <cell r="H88">
            <v>0.3</v>
          </cell>
          <cell r="U88">
            <v>0</v>
          </cell>
        </row>
        <row r="89">
          <cell r="U89">
            <v>1E-4</v>
          </cell>
        </row>
        <row r="90">
          <cell r="U90">
            <v>1E-4</v>
          </cell>
        </row>
        <row r="91">
          <cell r="G91">
            <v>0</v>
          </cell>
          <cell r="H91">
            <v>0</v>
          </cell>
          <cell r="U91">
            <v>0</v>
          </cell>
        </row>
        <row r="92">
          <cell r="G92">
            <v>0</v>
          </cell>
          <cell r="H92">
            <v>0</v>
          </cell>
          <cell r="U92">
            <v>0</v>
          </cell>
        </row>
        <row r="93">
          <cell r="G93">
            <v>0</v>
          </cell>
          <cell r="H93">
            <v>0</v>
          </cell>
          <cell r="U93">
            <v>0</v>
          </cell>
        </row>
        <row r="94">
          <cell r="G94">
            <v>50</v>
          </cell>
          <cell r="H94">
            <v>50</v>
          </cell>
          <cell r="U94">
            <v>33</v>
          </cell>
        </row>
        <row r="95">
          <cell r="U95">
            <v>1E-4</v>
          </cell>
        </row>
        <row r="96">
          <cell r="U96">
            <v>1E-4</v>
          </cell>
        </row>
        <row r="97">
          <cell r="G97">
            <v>0</v>
          </cell>
          <cell r="H97">
            <v>600</v>
          </cell>
          <cell r="U97">
            <v>608.06000000000006</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1</v>
          </cell>
          <cell r="H105">
            <v>1</v>
          </cell>
          <cell r="U105">
            <v>1</v>
          </cell>
        </row>
        <row r="106">
          <cell r="G106">
            <v>17</v>
          </cell>
          <cell r="H106">
            <v>17</v>
          </cell>
          <cell r="U106">
            <v>19.916666666666668</v>
          </cell>
        </row>
        <row r="107">
          <cell r="G107">
            <v>1</v>
          </cell>
          <cell r="H107">
            <v>1</v>
          </cell>
          <cell r="U107">
            <v>1</v>
          </cell>
        </row>
        <row r="108">
          <cell r="U108">
            <v>1E-4</v>
          </cell>
        </row>
        <row r="109">
          <cell r="U109">
            <v>1E-4</v>
          </cell>
        </row>
        <row r="111">
          <cell r="G111">
            <v>0</v>
          </cell>
          <cell r="H111">
            <v>25</v>
          </cell>
          <cell r="U111">
            <v>31</v>
          </cell>
        </row>
        <row r="112">
          <cell r="G112">
            <v>0</v>
          </cell>
          <cell r="H112">
            <v>15500</v>
          </cell>
          <cell r="U112">
            <v>20304</v>
          </cell>
        </row>
        <row r="113">
          <cell r="G113">
            <v>0</v>
          </cell>
          <cell r="H113">
            <v>6000</v>
          </cell>
          <cell r="U113">
            <v>6130.9</v>
          </cell>
        </row>
        <row r="115">
          <cell r="G115">
            <v>0</v>
          </cell>
          <cell r="H115">
            <v>150</v>
          </cell>
          <cell r="U115">
            <v>197</v>
          </cell>
        </row>
        <row r="116">
          <cell r="U116">
            <v>20</v>
          </cell>
        </row>
        <row r="117">
          <cell r="U117">
            <v>20</v>
          </cell>
        </row>
        <row r="118">
          <cell r="G118">
            <v>0</v>
          </cell>
          <cell r="H118">
            <v>0</v>
          </cell>
          <cell r="U118">
            <v>0</v>
          </cell>
        </row>
        <row r="119">
          <cell r="G119">
            <v>0</v>
          </cell>
          <cell r="H119">
            <v>34</v>
          </cell>
          <cell r="U119">
            <v>32</v>
          </cell>
        </row>
        <row r="120">
          <cell r="U120">
            <v>3</v>
          </cell>
        </row>
        <row r="121">
          <cell r="U121">
            <v>3</v>
          </cell>
        </row>
        <row r="122">
          <cell r="U122">
            <v>1E-4</v>
          </cell>
        </row>
        <row r="123">
          <cell r="U123">
            <v>1E-4</v>
          </cell>
        </row>
        <row r="124">
          <cell r="U124">
            <v>1E-4</v>
          </cell>
        </row>
        <row r="125">
          <cell r="U125">
            <v>1E-4</v>
          </cell>
        </row>
        <row r="126">
          <cell r="U126">
            <v>1E-4</v>
          </cell>
        </row>
        <row r="127">
          <cell r="U127">
            <v>1E-4</v>
          </cell>
        </row>
        <row r="128">
          <cell r="G128">
            <v>0</v>
          </cell>
          <cell r="H128">
            <v>3</v>
          </cell>
          <cell r="U128">
            <v>2</v>
          </cell>
        </row>
        <row r="130">
          <cell r="G130">
            <v>0</v>
          </cell>
          <cell r="H130">
            <v>50</v>
          </cell>
          <cell r="U130">
            <v>21</v>
          </cell>
        </row>
        <row r="131">
          <cell r="U131">
            <v>0</v>
          </cell>
        </row>
        <row r="132">
          <cell r="U132">
            <v>72</v>
          </cell>
        </row>
        <row r="133">
          <cell r="G133">
            <v>0</v>
          </cell>
          <cell r="H133">
            <v>250</v>
          </cell>
          <cell r="U133">
            <v>301</v>
          </cell>
        </row>
        <row r="135">
          <cell r="G135">
            <v>0</v>
          </cell>
          <cell r="H135">
            <v>0</v>
          </cell>
          <cell r="U135">
            <v>0</v>
          </cell>
        </row>
        <row r="136">
          <cell r="G136">
            <v>0</v>
          </cell>
          <cell r="H136">
            <v>0</v>
          </cell>
          <cell r="U136">
            <v>0</v>
          </cell>
        </row>
        <row r="137">
          <cell r="G137">
            <v>0</v>
          </cell>
          <cell r="H137">
            <v>0</v>
          </cell>
          <cell r="U137">
            <v>0</v>
          </cell>
        </row>
      </sheetData>
      <sheetData sheetId="12">
        <row r="8">
          <cell r="G8">
            <v>51133</v>
          </cell>
          <cell r="H8">
            <v>51133</v>
          </cell>
          <cell r="U8">
            <v>31561.66</v>
          </cell>
        </row>
        <row r="9">
          <cell r="G9">
            <v>7670</v>
          </cell>
          <cell r="H9">
            <v>7670</v>
          </cell>
          <cell r="U9">
            <v>4733.8500000000004</v>
          </cell>
        </row>
        <row r="10">
          <cell r="G10">
            <v>68</v>
          </cell>
          <cell r="H10">
            <v>70</v>
          </cell>
          <cell r="U10">
            <v>71</v>
          </cell>
        </row>
        <row r="11">
          <cell r="U11">
            <v>3</v>
          </cell>
        </row>
        <row r="12">
          <cell r="U12">
            <v>3</v>
          </cell>
        </row>
        <row r="13">
          <cell r="G13">
            <v>0</v>
          </cell>
          <cell r="H13">
            <v>1</v>
          </cell>
          <cell r="U13">
            <v>2</v>
          </cell>
        </row>
        <row r="14">
          <cell r="G14">
            <v>0</v>
          </cell>
          <cell r="H14">
            <v>4</v>
          </cell>
          <cell r="U14">
            <v>10</v>
          </cell>
        </row>
        <row r="15">
          <cell r="G15">
            <v>50</v>
          </cell>
          <cell r="H15">
            <v>80</v>
          </cell>
          <cell r="U15">
            <v>53</v>
          </cell>
        </row>
        <row r="16">
          <cell r="U16">
            <v>7</v>
          </cell>
        </row>
        <row r="17">
          <cell r="U17">
            <v>7</v>
          </cell>
        </row>
        <row r="18">
          <cell r="G18">
            <v>2</v>
          </cell>
          <cell r="H18">
            <v>2</v>
          </cell>
          <cell r="U18">
            <v>5</v>
          </cell>
        </row>
        <row r="19">
          <cell r="G19">
            <v>100</v>
          </cell>
          <cell r="H19">
            <v>100</v>
          </cell>
          <cell r="U19">
            <v>100</v>
          </cell>
        </row>
        <row r="20">
          <cell r="G20">
            <v>0</v>
          </cell>
          <cell r="H20">
            <v>1</v>
          </cell>
          <cell r="U20">
            <v>0</v>
          </cell>
        </row>
        <row r="21">
          <cell r="U21">
            <v>1</v>
          </cell>
        </row>
        <row r="22">
          <cell r="U22">
            <v>1</v>
          </cell>
        </row>
        <row r="23">
          <cell r="G23">
            <v>71</v>
          </cell>
          <cell r="H23">
            <v>80</v>
          </cell>
          <cell r="U23">
            <v>80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51</v>
          </cell>
        </row>
        <row r="32">
          <cell r="G32">
            <v>0</v>
          </cell>
          <cell r="H32">
            <v>100</v>
          </cell>
          <cell r="U32">
            <v>30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8</v>
          </cell>
          <cell r="U47">
            <v>0</v>
          </cell>
        </row>
        <row r="48">
          <cell r="U48">
            <v>1</v>
          </cell>
        </row>
        <row r="49">
          <cell r="U49">
            <v>1</v>
          </cell>
        </row>
        <row r="50">
          <cell r="G50">
            <v>0</v>
          </cell>
          <cell r="H50">
            <v>440</v>
          </cell>
          <cell r="U50">
            <v>312</v>
          </cell>
        </row>
        <row r="51">
          <cell r="G51">
            <v>0</v>
          </cell>
          <cell r="H51">
            <v>0</v>
          </cell>
          <cell r="U51">
            <v>0</v>
          </cell>
        </row>
        <row r="52">
          <cell r="G52">
            <v>0</v>
          </cell>
          <cell r="H52">
            <v>0</v>
          </cell>
          <cell r="U52">
            <v>0</v>
          </cell>
        </row>
        <row r="53">
          <cell r="G53">
            <v>0</v>
          </cell>
          <cell r="H53">
            <v>0</v>
          </cell>
          <cell r="U53">
            <v>0</v>
          </cell>
        </row>
        <row r="55">
          <cell r="G55">
            <v>0</v>
          </cell>
          <cell r="H55">
            <v>100</v>
          </cell>
          <cell r="U55">
            <v>146</v>
          </cell>
        </row>
        <row r="56">
          <cell r="G56">
            <v>0</v>
          </cell>
          <cell r="H56">
            <v>0</v>
          </cell>
          <cell r="U56">
            <v>0</v>
          </cell>
        </row>
        <row r="57">
          <cell r="G57">
            <v>0</v>
          </cell>
          <cell r="H57">
            <v>0</v>
          </cell>
          <cell r="U57">
            <v>0</v>
          </cell>
        </row>
        <row r="58">
          <cell r="G58">
            <v>0</v>
          </cell>
          <cell r="H58">
            <v>2</v>
          </cell>
          <cell r="U58">
            <v>4</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30</v>
          </cell>
          <cell r="U66">
            <v>14</v>
          </cell>
        </row>
        <row r="67">
          <cell r="G67">
            <v>0</v>
          </cell>
          <cell r="H67">
            <v>12</v>
          </cell>
          <cell r="U67">
            <v>7</v>
          </cell>
        </row>
        <row r="68">
          <cell r="G68">
            <v>0</v>
          </cell>
          <cell r="H68">
            <v>0</v>
          </cell>
          <cell r="U68">
            <v>0</v>
          </cell>
        </row>
        <row r="69">
          <cell r="G69">
            <v>0</v>
          </cell>
          <cell r="H69">
            <v>4</v>
          </cell>
          <cell r="U69">
            <v>2</v>
          </cell>
        </row>
        <row r="70">
          <cell r="G70">
            <v>0</v>
          </cell>
          <cell r="H70">
            <v>100</v>
          </cell>
          <cell r="U70">
            <v>0</v>
          </cell>
        </row>
        <row r="72">
          <cell r="G72">
            <v>577.5</v>
          </cell>
          <cell r="H72">
            <v>500</v>
          </cell>
          <cell r="U72">
            <v>314</v>
          </cell>
        </row>
        <row r="73">
          <cell r="U73">
            <v>12</v>
          </cell>
        </row>
        <row r="74">
          <cell r="U74">
            <v>12</v>
          </cell>
        </row>
        <row r="76">
          <cell r="G76">
            <v>6544.5</v>
          </cell>
          <cell r="H76">
            <v>6500</v>
          </cell>
          <cell r="U76">
            <v>6057.8</v>
          </cell>
        </row>
        <row r="77">
          <cell r="G77">
            <v>1</v>
          </cell>
          <cell r="H77">
            <v>1</v>
          </cell>
          <cell r="U77">
            <v>1</v>
          </cell>
        </row>
        <row r="78">
          <cell r="G78">
            <v>630</v>
          </cell>
          <cell r="H78">
            <v>600</v>
          </cell>
          <cell r="U78">
            <v>637.17000000000007</v>
          </cell>
        </row>
        <row r="79">
          <cell r="G79">
            <v>1</v>
          </cell>
          <cell r="H79">
            <v>1</v>
          </cell>
          <cell r="U79">
            <v>1</v>
          </cell>
        </row>
        <row r="80">
          <cell r="G80">
            <v>0</v>
          </cell>
          <cell r="H80">
            <v>0</v>
          </cell>
          <cell r="U80">
            <v>0</v>
          </cell>
        </row>
        <row r="81">
          <cell r="G81">
            <v>0</v>
          </cell>
          <cell r="H81">
            <v>0</v>
          </cell>
          <cell r="U81">
            <v>0</v>
          </cell>
        </row>
        <row r="82">
          <cell r="G82">
            <v>0</v>
          </cell>
          <cell r="H82">
            <v>0</v>
          </cell>
          <cell r="U82">
            <v>0</v>
          </cell>
        </row>
        <row r="83">
          <cell r="G83">
            <v>1027</v>
          </cell>
          <cell r="H83">
            <v>1000</v>
          </cell>
          <cell r="U83">
            <v>1096.25</v>
          </cell>
        </row>
        <row r="84">
          <cell r="G84">
            <v>3</v>
          </cell>
          <cell r="H84">
            <v>106</v>
          </cell>
          <cell r="U84">
            <v>0</v>
          </cell>
        </row>
        <row r="85">
          <cell r="G85">
            <v>0</v>
          </cell>
          <cell r="H85">
            <v>4</v>
          </cell>
          <cell r="U85">
            <v>0</v>
          </cell>
        </row>
        <row r="86">
          <cell r="G86">
            <v>0</v>
          </cell>
          <cell r="H86">
            <v>0</v>
          </cell>
          <cell r="U86">
            <v>0</v>
          </cell>
        </row>
        <row r="87">
          <cell r="G87">
            <v>0</v>
          </cell>
          <cell r="H87">
            <v>0</v>
          </cell>
          <cell r="U87">
            <v>0</v>
          </cell>
        </row>
        <row r="88">
          <cell r="G88">
            <v>0</v>
          </cell>
          <cell r="H88">
            <v>0</v>
          </cell>
          <cell r="U88">
            <v>0</v>
          </cell>
        </row>
        <row r="89">
          <cell r="U89">
            <v>1E-4</v>
          </cell>
        </row>
        <row r="90">
          <cell r="U90">
            <v>1E-4</v>
          </cell>
        </row>
        <row r="91">
          <cell r="G91">
            <v>920</v>
          </cell>
          <cell r="H91">
            <v>920</v>
          </cell>
          <cell r="U91">
            <v>905.75</v>
          </cell>
        </row>
        <row r="92">
          <cell r="G92">
            <v>0</v>
          </cell>
          <cell r="H92">
            <v>0</v>
          </cell>
          <cell r="U92">
            <v>0</v>
          </cell>
        </row>
        <row r="93">
          <cell r="G93">
            <v>4702</v>
          </cell>
          <cell r="H93">
            <v>4700</v>
          </cell>
          <cell r="U93">
            <v>4140.5</v>
          </cell>
        </row>
        <row r="94">
          <cell r="G94">
            <v>0</v>
          </cell>
          <cell r="H94">
            <v>0</v>
          </cell>
          <cell r="U94">
            <v>0</v>
          </cell>
        </row>
        <row r="95">
          <cell r="U95">
            <v>0</v>
          </cell>
        </row>
        <row r="96">
          <cell r="U96">
            <v>0</v>
          </cell>
        </row>
        <row r="97">
          <cell r="G97">
            <v>0</v>
          </cell>
          <cell r="H97">
            <v>25000</v>
          </cell>
          <cell r="U97">
            <v>52926.94</v>
          </cell>
        </row>
        <row r="99">
          <cell r="G99">
            <v>0</v>
          </cell>
          <cell r="H99">
            <v>0</v>
          </cell>
          <cell r="U99">
            <v>0</v>
          </cell>
        </row>
        <row r="100">
          <cell r="G100">
            <v>0</v>
          </cell>
          <cell r="H100">
            <v>0</v>
          </cell>
          <cell r="U100">
            <v>0</v>
          </cell>
        </row>
        <row r="102">
          <cell r="G102">
            <v>27731</v>
          </cell>
          <cell r="H102">
            <v>30000</v>
          </cell>
          <cell r="U102">
            <v>43915.97</v>
          </cell>
        </row>
        <row r="104">
          <cell r="G104">
            <v>1321</v>
          </cell>
          <cell r="H104">
            <v>1200</v>
          </cell>
          <cell r="U104">
            <v>251.5</v>
          </cell>
        </row>
        <row r="105">
          <cell r="G105">
            <v>0</v>
          </cell>
          <cell r="H105">
            <v>0</v>
          </cell>
          <cell r="U105">
            <v>0</v>
          </cell>
        </row>
        <row r="106">
          <cell r="G106">
            <v>0</v>
          </cell>
          <cell r="H106">
            <v>0</v>
          </cell>
          <cell r="U106">
            <v>0</v>
          </cell>
        </row>
        <row r="107">
          <cell r="G107">
            <v>0</v>
          </cell>
          <cell r="H107">
            <v>0</v>
          </cell>
          <cell r="U107">
            <v>0</v>
          </cell>
        </row>
        <row r="108">
          <cell r="U108">
            <v>1E-4</v>
          </cell>
        </row>
        <row r="109">
          <cell r="U109">
            <v>1E-4</v>
          </cell>
        </row>
        <row r="111">
          <cell r="G111">
            <v>0</v>
          </cell>
          <cell r="H111">
            <v>5</v>
          </cell>
          <cell r="U111">
            <v>4</v>
          </cell>
        </row>
        <row r="112">
          <cell r="G112">
            <v>0</v>
          </cell>
          <cell r="H112">
            <v>1200</v>
          </cell>
          <cell r="U112">
            <v>1323</v>
          </cell>
        </row>
        <row r="113">
          <cell r="G113">
            <v>0</v>
          </cell>
          <cell r="H113">
            <v>2000</v>
          </cell>
          <cell r="U113">
            <v>2929.23</v>
          </cell>
        </row>
        <row r="115">
          <cell r="G115">
            <v>0</v>
          </cell>
          <cell r="H115">
            <v>200</v>
          </cell>
          <cell r="U115">
            <v>200</v>
          </cell>
        </row>
        <row r="116">
          <cell r="U116">
            <v>12</v>
          </cell>
        </row>
        <row r="117">
          <cell r="U117">
            <v>12</v>
          </cell>
        </row>
        <row r="118">
          <cell r="G118">
            <v>0</v>
          </cell>
          <cell r="H118">
            <v>1E-4</v>
          </cell>
          <cell r="U118">
            <v>1E-4</v>
          </cell>
        </row>
        <row r="119">
          <cell r="G119">
            <v>0</v>
          </cell>
          <cell r="H119">
            <v>46</v>
          </cell>
          <cell r="U119">
            <v>46</v>
          </cell>
        </row>
        <row r="120">
          <cell r="U120">
            <v>2</v>
          </cell>
        </row>
        <row r="121">
          <cell r="U121">
            <v>2</v>
          </cell>
        </row>
        <row r="122">
          <cell r="U122">
            <v>5</v>
          </cell>
        </row>
        <row r="123">
          <cell r="U123">
            <v>5</v>
          </cell>
        </row>
        <row r="124">
          <cell r="U124">
            <v>1.03</v>
          </cell>
        </row>
        <row r="125">
          <cell r="U125">
            <v>1.03</v>
          </cell>
        </row>
        <row r="126">
          <cell r="U126">
            <v>1E-4</v>
          </cell>
        </row>
        <row r="127">
          <cell r="U127">
            <v>1E-4</v>
          </cell>
        </row>
        <row r="128">
          <cell r="G128">
            <v>0</v>
          </cell>
          <cell r="H128">
            <v>3</v>
          </cell>
          <cell r="U128">
            <v>3</v>
          </cell>
        </row>
        <row r="130">
          <cell r="G130">
            <v>0</v>
          </cell>
          <cell r="H130">
            <v>0</v>
          </cell>
          <cell r="U130">
            <v>0</v>
          </cell>
        </row>
        <row r="131">
          <cell r="U131">
            <v>1E-4</v>
          </cell>
        </row>
        <row r="132">
          <cell r="U132">
            <v>1E-4</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3">
        <row r="8">
          <cell r="G8">
            <v>0</v>
          </cell>
          <cell r="H8">
            <v>0</v>
          </cell>
          <cell r="U8">
            <v>0</v>
          </cell>
        </row>
        <row r="9">
          <cell r="G9">
            <v>0</v>
          </cell>
          <cell r="H9">
            <v>0</v>
          </cell>
          <cell r="U9">
            <v>0</v>
          </cell>
        </row>
        <row r="10">
          <cell r="G10">
            <v>0</v>
          </cell>
          <cell r="H10">
            <v>0</v>
          </cell>
          <cell r="U10">
            <v>0</v>
          </cell>
        </row>
        <row r="11">
          <cell r="U11">
            <v>0</v>
          </cell>
        </row>
        <row r="12">
          <cell r="U12">
            <v>0</v>
          </cell>
        </row>
        <row r="13">
          <cell r="G13">
            <v>0</v>
          </cell>
          <cell r="H13">
            <v>0</v>
          </cell>
          <cell r="U13">
            <v>0</v>
          </cell>
        </row>
        <row r="14">
          <cell r="G14">
            <v>0</v>
          </cell>
          <cell r="H14">
            <v>0</v>
          </cell>
          <cell r="U14">
            <v>0</v>
          </cell>
        </row>
        <row r="15">
          <cell r="G15">
            <v>0</v>
          </cell>
          <cell r="H15">
            <v>0</v>
          </cell>
          <cell r="U15">
            <v>0</v>
          </cell>
        </row>
        <row r="16">
          <cell r="U16">
            <v>0</v>
          </cell>
        </row>
        <row r="17">
          <cell r="U17">
            <v>0</v>
          </cell>
        </row>
        <row r="18">
          <cell r="G18">
            <v>0</v>
          </cell>
          <cell r="H18">
            <v>0</v>
          </cell>
          <cell r="U18">
            <v>0</v>
          </cell>
        </row>
        <row r="19">
          <cell r="G19">
            <v>0</v>
          </cell>
          <cell r="H19">
            <v>0</v>
          </cell>
          <cell r="U19">
            <v>0</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0</v>
          </cell>
          <cell r="H50">
            <v>0</v>
          </cell>
          <cell r="U50">
            <v>0</v>
          </cell>
        </row>
        <row r="51">
          <cell r="G51">
            <v>0</v>
          </cell>
          <cell r="H51">
            <v>0</v>
          </cell>
          <cell r="U51">
            <v>0</v>
          </cell>
        </row>
        <row r="52">
          <cell r="G52">
            <v>0</v>
          </cell>
          <cell r="H52">
            <v>0</v>
          </cell>
          <cell r="U52">
            <v>0</v>
          </cell>
        </row>
        <row r="53">
          <cell r="G53">
            <v>0</v>
          </cell>
          <cell r="H53">
            <v>0</v>
          </cell>
          <cell r="U53">
            <v>0</v>
          </cell>
        </row>
        <row r="55">
          <cell r="G55">
            <v>0</v>
          </cell>
          <cell r="H55">
            <v>0</v>
          </cell>
          <cell r="U55">
            <v>0</v>
          </cell>
        </row>
        <row r="56">
          <cell r="G56">
            <v>0</v>
          </cell>
          <cell r="H56">
            <v>0</v>
          </cell>
          <cell r="U56">
            <v>0</v>
          </cell>
        </row>
        <row r="57">
          <cell r="G57">
            <v>0</v>
          </cell>
          <cell r="H57">
            <v>0</v>
          </cell>
          <cell r="U57">
            <v>0</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50</v>
          </cell>
          <cell r="U66">
            <v>0</v>
          </cell>
        </row>
        <row r="67">
          <cell r="G67">
            <v>0</v>
          </cell>
          <cell r="H67">
            <v>0</v>
          </cell>
          <cell r="U67">
            <v>0</v>
          </cell>
        </row>
        <row r="68">
          <cell r="G68">
            <v>0</v>
          </cell>
          <cell r="H68">
            <v>0</v>
          </cell>
          <cell r="U68">
            <v>0</v>
          </cell>
        </row>
        <row r="69">
          <cell r="G69">
            <v>0</v>
          </cell>
          <cell r="H69">
            <v>2</v>
          </cell>
          <cell r="U69">
            <v>2</v>
          </cell>
        </row>
        <row r="70">
          <cell r="G70">
            <v>0</v>
          </cell>
          <cell r="H70">
            <v>100</v>
          </cell>
          <cell r="U70">
            <v>100</v>
          </cell>
        </row>
        <row r="72">
          <cell r="G72">
            <v>569</v>
          </cell>
          <cell r="H72">
            <v>100</v>
          </cell>
          <cell r="U72">
            <v>311.58000000000004</v>
          </cell>
        </row>
        <row r="73">
          <cell r="U73">
            <v>1E-4</v>
          </cell>
        </row>
        <row r="74">
          <cell r="U74">
            <v>1E-4</v>
          </cell>
        </row>
        <row r="76">
          <cell r="G76">
            <v>0</v>
          </cell>
          <cell r="H76">
            <v>0</v>
          </cell>
          <cell r="U76">
            <v>0</v>
          </cell>
        </row>
        <row r="77">
          <cell r="G77">
            <v>0</v>
          </cell>
          <cell r="H77">
            <v>0</v>
          </cell>
          <cell r="U77">
            <v>0</v>
          </cell>
        </row>
        <row r="78">
          <cell r="G78">
            <v>343</v>
          </cell>
          <cell r="H78">
            <v>100</v>
          </cell>
          <cell r="U78">
            <v>195.60000000000002</v>
          </cell>
        </row>
        <row r="79">
          <cell r="G79">
            <v>0</v>
          </cell>
          <cell r="H79">
            <v>5</v>
          </cell>
          <cell r="U79">
            <v>0</v>
          </cell>
        </row>
        <row r="80">
          <cell r="G80">
            <v>0</v>
          </cell>
          <cell r="H80">
            <v>0</v>
          </cell>
          <cell r="U80">
            <v>0</v>
          </cell>
        </row>
        <row r="81">
          <cell r="G81">
            <v>0</v>
          </cell>
          <cell r="H81">
            <v>0</v>
          </cell>
          <cell r="U81">
            <v>0</v>
          </cell>
        </row>
        <row r="82">
          <cell r="G82">
            <v>0</v>
          </cell>
          <cell r="H82">
            <v>0</v>
          </cell>
          <cell r="U82">
            <v>0</v>
          </cell>
        </row>
        <row r="83">
          <cell r="G83">
            <v>47</v>
          </cell>
          <cell r="H83">
            <v>50</v>
          </cell>
          <cell r="U83">
            <v>148.13</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1E-4</v>
          </cell>
        </row>
        <row r="90">
          <cell r="U90">
            <v>1E-4</v>
          </cell>
        </row>
        <row r="91">
          <cell r="G91">
            <v>0</v>
          </cell>
          <cell r="H91">
            <v>0</v>
          </cell>
          <cell r="U91">
            <v>0</v>
          </cell>
        </row>
        <row r="92">
          <cell r="G92">
            <v>0</v>
          </cell>
          <cell r="H92">
            <v>0</v>
          </cell>
          <cell r="U92">
            <v>0</v>
          </cell>
        </row>
        <row r="93">
          <cell r="G93">
            <v>0</v>
          </cell>
          <cell r="H93">
            <v>0</v>
          </cell>
          <cell r="U93">
            <v>0</v>
          </cell>
        </row>
        <row r="94">
          <cell r="G94">
            <v>17</v>
          </cell>
          <cell r="H94">
            <v>50</v>
          </cell>
          <cell r="U94">
            <v>64.25</v>
          </cell>
        </row>
        <row r="95">
          <cell r="U95">
            <v>0</v>
          </cell>
        </row>
        <row r="96">
          <cell r="U96">
            <v>0</v>
          </cell>
        </row>
        <row r="97">
          <cell r="G97">
            <v>0</v>
          </cell>
          <cell r="H97">
            <v>250</v>
          </cell>
          <cell r="U97">
            <v>655.30999999999995</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1</v>
          </cell>
          <cell r="U111">
            <v>6</v>
          </cell>
        </row>
        <row r="112">
          <cell r="G112">
            <v>0</v>
          </cell>
          <cell r="H112">
            <v>1</v>
          </cell>
          <cell r="U112">
            <v>9</v>
          </cell>
        </row>
        <row r="113">
          <cell r="G113">
            <v>0</v>
          </cell>
          <cell r="H113">
            <v>50</v>
          </cell>
          <cell r="U113">
            <v>1188.8</v>
          </cell>
        </row>
        <row r="115">
          <cell r="G115">
            <v>0</v>
          </cell>
          <cell r="H115">
            <v>120</v>
          </cell>
          <cell r="U115">
            <v>148</v>
          </cell>
        </row>
        <row r="116">
          <cell r="U116">
            <v>0</v>
          </cell>
        </row>
        <row r="117">
          <cell r="U117">
            <v>2</v>
          </cell>
        </row>
        <row r="118">
          <cell r="G118">
            <v>0</v>
          </cell>
          <cell r="H118">
            <v>0</v>
          </cell>
          <cell r="U118">
            <v>0</v>
          </cell>
        </row>
        <row r="119">
          <cell r="G119">
            <v>0</v>
          </cell>
          <cell r="H119">
            <v>25</v>
          </cell>
          <cell r="U119">
            <v>0</v>
          </cell>
        </row>
        <row r="120">
          <cell r="U120">
            <v>1E-4</v>
          </cell>
        </row>
        <row r="121">
          <cell r="U121">
            <v>1E-4</v>
          </cell>
        </row>
        <row r="122">
          <cell r="U122">
            <v>1E-4</v>
          </cell>
        </row>
        <row r="123">
          <cell r="U123">
            <v>1E-4</v>
          </cell>
        </row>
        <row r="124">
          <cell r="U124">
            <v>1E-4</v>
          </cell>
        </row>
        <row r="125">
          <cell r="U125">
            <v>1E-4</v>
          </cell>
        </row>
        <row r="126">
          <cell r="U126">
            <v>1E-4</v>
          </cell>
        </row>
        <row r="127">
          <cell r="U127">
            <v>1E-4</v>
          </cell>
        </row>
        <row r="128">
          <cell r="G128">
            <v>0</v>
          </cell>
          <cell r="H128">
            <v>5</v>
          </cell>
          <cell r="U128">
            <v>3</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4">
        <row r="8">
          <cell r="G8">
            <v>23000</v>
          </cell>
          <cell r="H8">
            <v>20000</v>
          </cell>
          <cell r="U8">
            <v>0</v>
          </cell>
        </row>
        <row r="9">
          <cell r="G9">
            <v>551</v>
          </cell>
          <cell r="H9">
            <v>500</v>
          </cell>
          <cell r="U9">
            <v>157.94999999999999</v>
          </cell>
        </row>
        <row r="10">
          <cell r="G10">
            <v>160</v>
          </cell>
          <cell r="H10">
            <v>140</v>
          </cell>
          <cell r="U10">
            <v>137</v>
          </cell>
        </row>
        <row r="11">
          <cell r="U11">
            <v>26</v>
          </cell>
        </row>
        <row r="12">
          <cell r="U12">
            <v>26</v>
          </cell>
        </row>
        <row r="13">
          <cell r="G13">
            <v>1</v>
          </cell>
          <cell r="H13">
            <v>1</v>
          </cell>
          <cell r="U13">
            <v>1</v>
          </cell>
        </row>
        <row r="14">
          <cell r="G14">
            <v>0</v>
          </cell>
          <cell r="H14">
            <v>0</v>
          </cell>
          <cell r="U14">
            <v>0</v>
          </cell>
        </row>
        <row r="15">
          <cell r="G15">
            <v>107</v>
          </cell>
          <cell r="H15">
            <v>70</v>
          </cell>
          <cell r="U15">
            <v>155</v>
          </cell>
        </row>
        <row r="16">
          <cell r="U16">
            <v>15</v>
          </cell>
        </row>
        <row r="17">
          <cell r="U17">
            <v>15</v>
          </cell>
        </row>
        <row r="18">
          <cell r="G18">
            <v>5</v>
          </cell>
          <cell r="H18">
            <v>3</v>
          </cell>
          <cell r="U18">
            <v>13</v>
          </cell>
        </row>
        <row r="19">
          <cell r="G19">
            <v>240</v>
          </cell>
          <cell r="H19">
            <v>200</v>
          </cell>
          <cell r="U19">
            <v>199</v>
          </cell>
        </row>
        <row r="20">
          <cell r="G20">
            <v>1</v>
          </cell>
          <cell r="H20">
            <v>2</v>
          </cell>
          <cell r="U20">
            <v>0</v>
          </cell>
        </row>
        <row r="21">
          <cell r="U21">
            <v>2</v>
          </cell>
        </row>
        <row r="22">
          <cell r="U22">
            <v>2</v>
          </cell>
        </row>
        <row r="23">
          <cell r="G23">
            <v>120</v>
          </cell>
          <cell r="H23">
            <v>130</v>
          </cell>
          <cell r="U23">
            <v>151</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51</v>
          </cell>
        </row>
        <row r="32">
          <cell r="G32">
            <v>0</v>
          </cell>
          <cell r="H32">
            <v>100</v>
          </cell>
          <cell r="U32">
            <v>231</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0</v>
          </cell>
        </row>
        <row r="49">
          <cell r="U49">
            <v>0</v>
          </cell>
        </row>
        <row r="50">
          <cell r="G50">
            <v>0</v>
          </cell>
          <cell r="H50">
            <v>200</v>
          </cell>
          <cell r="U50">
            <v>0</v>
          </cell>
        </row>
        <row r="51">
          <cell r="G51">
            <v>0</v>
          </cell>
          <cell r="H51">
            <v>0</v>
          </cell>
          <cell r="U51">
            <v>0</v>
          </cell>
        </row>
        <row r="52">
          <cell r="G52">
            <v>0</v>
          </cell>
          <cell r="H52">
            <v>0</v>
          </cell>
          <cell r="U52">
            <v>0</v>
          </cell>
        </row>
        <row r="53">
          <cell r="G53">
            <v>0</v>
          </cell>
          <cell r="H53">
            <v>0</v>
          </cell>
          <cell r="U53">
            <v>0</v>
          </cell>
        </row>
        <row r="55">
          <cell r="G55">
            <v>0</v>
          </cell>
          <cell r="H55">
            <v>100</v>
          </cell>
          <cell r="U55">
            <v>204</v>
          </cell>
        </row>
        <row r="56">
          <cell r="G56">
            <v>0</v>
          </cell>
          <cell r="H56">
            <v>0</v>
          </cell>
          <cell r="U56">
            <v>3</v>
          </cell>
        </row>
        <row r="57">
          <cell r="G57">
            <v>0</v>
          </cell>
          <cell r="H57">
            <v>0</v>
          </cell>
          <cell r="U57">
            <v>0</v>
          </cell>
        </row>
        <row r="58">
          <cell r="G58">
            <v>0</v>
          </cell>
          <cell r="H58">
            <v>2</v>
          </cell>
          <cell r="U58">
            <v>4</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210</v>
          </cell>
          <cell r="U66">
            <v>120</v>
          </cell>
        </row>
        <row r="67">
          <cell r="G67">
            <v>0</v>
          </cell>
          <cell r="H67">
            <v>20</v>
          </cell>
          <cell r="U67">
            <v>3</v>
          </cell>
        </row>
        <row r="68">
          <cell r="G68">
            <v>0</v>
          </cell>
          <cell r="H68">
            <v>0</v>
          </cell>
          <cell r="U68">
            <v>0</v>
          </cell>
        </row>
        <row r="69">
          <cell r="G69">
            <v>0</v>
          </cell>
          <cell r="H69">
            <v>7</v>
          </cell>
          <cell r="U69">
            <v>8</v>
          </cell>
        </row>
        <row r="70">
          <cell r="G70">
            <v>0</v>
          </cell>
          <cell r="H70">
            <v>100</v>
          </cell>
          <cell r="U70">
            <v>100</v>
          </cell>
        </row>
        <row r="72">
          <cell r="G72">
            <v>2500</v>
          </cell>
          <cell r="H72">
            <v>3000</v>
          </cell>
          <cell r="U72">
            <v>4009.7799999999997</v>
          </cell>
        </row>
        <row r="73">
          <cell r="U73">
            <v>1.8857999999999999</v>
          </cell>
        </row>
        <row r="74">
          <cell r="U74">
            <v>1.8857999999999999</v>
          </cell>
        </row>
        <row r="76">
          <cell r="G76">
            <v>5000</v>
          </cell>
          <cell r="H76">
            <v>4500</v>
          </cell>
          <cell r="U76">
            <v>7524</v>
          </cell>
        </row>
        <row r="77">
          <cell r="G77">
            <v>0</v>
          </cell>
          <cell r="H77">
            <v>0</v>
          </cell>
          <cell r="U77">
            <v>2</v>
          </cell>
        </row>
        <row r="78">
          <cell r="G78">
            <v>850</v>
          </cell>
          <cell r="H78">
            <v>880</v>
          </cell>
          <cell r="U78">
            <v>910</v>
          </cell>
        </row>
        <row r="79">
          <cell r="G79">
            <v>4</v>
          </cell>
          <cell r="H79">
            <v>6</v>
          </cell>
          <cell r="U79">
            <v>6</v>
          </cell>
        </row>
        <row r="80">
          <cell r="G80">
            <v>0</v>
          </cell>
          <cell r="H80">
            <v>0</v>
          </cell>
          <cell r="U80">
            <v>0</v>
          </cell>
        </row>
        <row r="81">
          <cell r="G81">
            <v>0</v>
          </cell>
          <cell r="H81">
            <v>0</v>
          </cell>
          <cell r="U81">
            <v>0</v>
          </cell>
        </row>
        <row r="82">
          <cell r="G82">
            <v>800</v>
          </cell>
          <cell r="H82">
            <v>820</v>
          </cell>
          <cell r="U82">
            <v>826</v>
          </cell>
        </row>
        <row r="83">
          <cell r="G83">
            <v>800</v>
          </cell>
          <cell r="H83">
            <v>850</v>
          </cell>
          <cell r="U83">
            <v>839.45</v>
          </cell>
        </row>
        <row r="84">
          <cell r="G84">
            <v>670</v>
          </cell>
          <cell r="H84">
            <v>730</v>
          </cell>
          <cell r="U84">
            <v>677.25</v>
          </cell>
        </row>
        <row r="85">
          <cell r="G85">
            <v>8</v>
          </cell>
          <cell r="H85">
            <v>8</v>
          </cell>
          <cell r="U85">
            <v>6</v>
          </cell>
        </row>
        <row r="86">
          <cell r="G86">
            <v>36</v>
          </cell>
          <cell r="H86">
            <v>10</v>
          </cell>
          <cell r="U86">
            <v>37</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1200</v>
          </cell>
          <cell r="H92">
            <v>1200</v>
          </cell>
          <cell r="U92">
            <v>1542.3000000000002</v>
          </cell>
        </row>
        <row r="93">
          <cell r="G93">
            <v>8000</v>
          </cell>
          <cell r="H93">
            <v>7000</v>
          </cell>
          <cell r="U93">
            <v>8281.6</v>
          </cell>
        </row>
        <row r="94">
          <cell r="G94">
            <v>0</v>
          </cell>
          <cell r="H94">
            <v>40</v>
          </cell>
          <cell r="U94">
            <v>50</v>
          </cell>
        </row>
        <row r="95">
          <cell r="U95">
            <v>0</v>
          </cell>
        </row>
        <row r="96">
          <cell r="U96">
            <v>0</v>
          </cell>
        </row>
        <row r="97">
          <cell r="G97">
            <v>0</v>
          </cell>
          <cell r="H97">
            <v>14480</v>
          </cell>
          <cell r="U97">
            <v>18618.050000000003</v>
          </cell>
        </row>
        <row r="99">
          <cell r="G99">
            <v>0</v>
          </cell>
          <cell r="H99">
            <v>0</v>
          </cell>
          <cell r="U99">
            <v>0</v>
          </cell>
        </row>
        <row r="100">
          <cell r="G100">
            <v>0</v>
          </cell>
          <cell r="H100">
            <v>0</v>
          </cell>
          <cell r="U100">
            <v>0</v>
          </cell>
        </row>
        <row r="102">
          <cell r="G102">
            <v>3600</v>
          </cell>
          <cell r="H102">
            <v>3700</v>
          </cell>
          <cell r="U102">
            <v>3831.5699999999997</v>
          </cell>
        </row>
        <row r="104">
          <cell r="G104">
            <v>12700</v>
          </cell>
          <cell r="H104">
            <v>7000</v>
          </cell>
          <cell r="U104">
            <v>12910.570000000002</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30</v>
          </cell>
          <cell r="U111">
            <v>21</v>
          </cell>
        </row>
        <row r="112">
          <cell r="G112">
            <v>0</v>
          </cell>
          <cell r="H112">
            <v>5000</v>
          </cell>
          <cell r="U112">
            <v>4321</v>
          </cell>
        </row>
        <row r="113">
          <cell r="G113">
            <v>0</v>
          </cell>
          <cell r="H113">
            <v>7000</v>
          </cell>
          <cell r="U113">
            <v>8145.08</v>
          </cell>
        </row>
        <row r="115">
          <cell r="G115">
            <v>0</v>
          </cell>
          <cell r="H115">
            <v>270</v>
          </cell>
          <cell r="U115">
            <v>298</v>
          </cell>
        </row>
        <row r="116">
          <cell r="U116">
            <v>11</v>
          </cell>
        </row>
        <row r="117">
          <cell r="U117">
            <v>11</v>
          </cell>
        </row>
        <row r="118">
          <cell r="G118">
            <v>0</v>
          </cell>
          <cell r="H118">
            <v>0</v>
          </cell>
          <cell r="U118">
            <v>0</v>
          </cell>
        </row>
        <row r="119">
          <cell r="G119">
            <v>0</v>
          </cell>
          <cell r="H119">
            <v>43</v>
          </cell>
          <cell r="U119">
            <v>48</v>
          </cell>
        </row>
        <row r="120">
          <cell r="U120">
            <v>0</v>
          </cell>
        </row>
        <row r="121">
          <cell r="U121">
            <v>0</v>
          </cell>
        </row>
        <row r="122">
          <cell r="U122">
            <v>0</v>
          </cell>
        </row>
        <row r="123">
          <cell r="U123">
            <v>0</v>
          </cell>
        </row>
        <row r="124">
          <cell r="U124">
            <v>12</v>
          </cell>
        </row>
        <row r="125">
          <cell r="U125">
            <v>12</v>
          </cell>
        </row>
        <row r="126">
          <cell r="U126">
            <v>0</v>
          </cell>
        </row>
        <row r="127">
          <cell r="U127">
            <v>0</v>
          </cell>
        </row>
        <row r="128">
          <cell r="G128">
            <v>0</v>
          </cell>
          <cell r="H128">
            <v>4</v>
          </cell>
          <cell r="U128">
            <v>55</v>
          </cell>
        </row>
        <row r="130">
          <cell r="G130">
            <v>0</v>
          </cell>
          <cell r="H130">
            <v>10</v>
          </cell>
          <cell r="U130">
            <v>0</v>
          </cell>
        </row>
        <row r="131">
          <cell r="U131">
            <v>0</v>
          </cell>
        </row>
        <row r="132">
          <cell r="U132">
            <v>0</v>
          </cell>
        </row>
        <row r="133">
          <cell r="G133">
            <v>0</v>
          </cell>
          <cell r="H133">
            <v>20</v>
          </cell>
          <cell r="U133">
            <v>23</v>
          </cell>
        </row>
        <row r="135">
          <cell r="G135">
            <v>2</v>
          </cell>
          <cell r="H135">
            <v>3</v>
          </cell>
          <cell r="U135">
            <v>2</v>
          </cell>
        </row>
        <row r="136">
          <cell r="G136">
            <v>2</v>
          </cell>
          <cell r="H136">
            <v>3</v>
          </cell>
          <cell r="U136">
            <v>1</v>
          </cell>
        </row>
        <row r="137">
          <cell r="G137">
            <v>2</v>
          </cell>
          <cell r="H137">
            <v>3</v>
          </cell>
          <cell r="U137">
            <v>2</v>
          </cell>
        </row>
      </sheetData>
      <sheetData sheetId="15">
        <row r="8">
          <cell r="G8">
            <v>8481</v>
          </cell>
          <cell r="H8">
            <v>8350</v>
          </cell>
          <cell r="U8">
            <v>3700.5333333333333</v>
          </cell>
        </row>
        <row r="9">
          <cell r="G9">
            <v>11607.6</v>
          </cell>
          <cell r="H9">
            <v>11607.6</v>
          </cell>
          <cell r="U9">
            <v>8099.2999999999993</v>
          </cell>
        </row>
        <row r="10">
          <cell r="G10">
            <v>605</v>
          </cell>
          <cell r="H10">
            <v>605</v>
          </cell>
          <cell r="U10">
            <v>603</v>
          </cell>
        </row>
        <row r="11">
          <cell r="U11">
            <v>44</v>
          </cell>
        </row>
        <row r="12">
          <cell r="U12">
            <v>83</v>
          </cell>
        </row>
        <row r="13">
          <cell r="G13">
            <v>5</v>
          </cell>
          <cell r="H13">
            <v>5</v>
          </cell>
          <cell r="U13">
            <v>5</v>
          </cell>
        </row>
        <row r="14">
          <cell r="G14">
            <v>0</v>
          </cell>
          <cell r="H14">
            <v>0</v>
          </cell>
          <cell r="U14">
            <v>0</v>
          </cell>
        </row>
        <row r="15">
          <cell r="G15">
            <v>131</v>
          </cell>
          <cell r="H15">
            <v>131</v>
          </cell>
          <cell r="U15">
            <v>162</v>
          </cell>
        </row>
        <row r="16">
          <cell r="U16">
            <v>3</v>
          </cell>
        </row>
        <row r="17">
          <cell r="U17">
            <v>4</v>
          </cell>
        </row>
        <row r="18">
          <cell r="G18">
            <v>10</v>
          </cell>
          <cell r="H18">
            <v>10</v>
          </cell>
          <cell r="U18">
            <v>11</v>
          </cell>
        </row>
        <row r="19">
          <cell r="G19">
            <v>203</v>
          </cell>
          <cell r="H19">
            <v>203</v>
          </cell>
          <cell r="U19">
            <v>219</v>
          </cell>
        </row>
        <row r="20">
          <cell r="G20">
            <v>3</v>
          </cell>
          <cell r="H20">
            <v>3</v>
          </cell>
          <cell r="U20">
            <v>3</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21</v>
          </cell>
          <cell r="U31">
            <v>18</v>
          </cell>
        </row>
        <row r="32">
          <cell r="G32">
            <v>0</v>
          </cell>
          <cell r="H32">
            <v>100</v>
          </cell>
          <cell r="U32">
            <v>105</v>
          </cell>
        </row>
        <row r="33">
          <cell r="G33">
            <v>0</v>
          </cell>
          <cell r="H33">
            <v>21</v>
          </cell>
          <cell r="U33">
            <v>23</v>
          </cell>
        </row>
        <row r="34">
          <cell r="G34">
            <v>0</v>
          </cell>
          <cell r="H34">
            <v>100</v>
          </cell>
          <cell r="U34">
            <v>113</v>
          </cell>
        </row>
        <row r="35">
          <cell r="G35">
            <v>0</v>
          </cell>
          <cell r="H35">
            <v>21</v>
          </cell>
          <cell r="U35">
            <v>45</v>
          </cell>
        </row>
        <row r="36">
          <cell r="G36">
            <v>0</v>
          </cell>
          <cell r="H36">
            <v>100</v>
          </cell>
          <cell r="U36">
            <v>131</v>
          </cell>
        </row>
        <row r="37">
          <cell r="G37">
            <v>0</v>
          </cell>
          <cell r="H37">
            <v>2</v>
          </cell>
          <cell r="U37">
            <v>2</v>
          </cell>
        </row>
        <row r="38">
          <cell r="G38">
            <v>0</v>
          </cell>
          <cell r="H38">
            <v>21</v>
          </cell>
          <cell r="U38">
            <v>23</v>
          </cell>
        </row>
        <row r="39">
          <cell r="G39">
            <v>0</v>
          </cell>
          <cell r="H39">
            <v>2</v>
          </cell>
          <cell r="U39">
            <v>2</v>
          </cell>
        </row>
        <row r="40">
          <cell r="G40">
            <v>0</v>
          </cell>
          <cell r="H40">
            <v>2</v>
          </cell>
          <cell r="U40">
            <v>2</v>
          </cell>
        </row>
        <row r="44">
          <cell r="G44">
            <v>0</v>
          </cell>
          <cell r="H44">
            <v>0</v>
          </cell>
          <cell r="U44">
            <v>0</v>
          </cell>
        </row>
        <row r="45">
          <cell r="G45">
            <v>0</v>
          </cell>
          <cell r="H45">
            <v>0</v>
          </cell>
          <cell r="U45">
            <v>0</v>
          </cell>
        </row>
        <row r="47">
          <cell r="G47">
            <v>0</v>
          </cell>
          <cell r="H47">
            <v>10</v>
          </cell>
          <cell r="U47">
            <v>10</v>
          </cell>
        </row>
        <row r="48">
          <cell r="U48">
            <v>1</v>
          </cell>
        </row>
        <row r="49">
          <cell r="U49">
            <v>1</v>
          </cell>
        </row>
        <row r="50">
          <cell r="G50">
            <v>0</v>
          </cell>
          <cell r="H50">
            <v>800</v>
          </cell>
          <cell r="U50">
            <v>737</v>
          </cell>
        </row>
        <row r="51">
          <cell r="G51">
            <v>0</v>
          </cell>
          <cell r="H51">
            <v>0</v>
          </cell>
          <cell r="U51">
            <v>0</v>
          </cell>
        </row>
        <row r="52">
          <cell r="G52">
            <v>0</v>
          </cell>
          <cell r="H52">
            <v>0</v>
          </cell>
          <cell r="U52">
            <v>2</v>
          </cell>
        </row>
        <row r="53">
          <cell r="G53">
            <v>0</v>
          </cell>
          <cell r="H53">
            <v>0</v>
          </cell>
          <cell r="U53">
            <v>0</v>
          </cell>
        </row>
        <row r="55">
          <cell r="G55">
            <v>0</v>
          </cell>
          <cell r="H55">
            <v>270</v>
          </cell>
          <cell r="U55">
            <v>247</v>
          </cell>
        </row>
        <row r="56">
          <cell r="G56">
            <v>0</v>
          </cell>
          <cell r="H56">
            <v>1</v>
          </cell>
          <cell r="U56">
            <v>1</v>
          </cell>
        </row>
        <row r="57">
          <cell r="G57">
            <v>0</v>
          </cell>
          <cell r="H57">
            <v>0</v>
          </cell>
          <cell r="U57">
            <v>0</v>
          </cell>
        </row>
        <row r="58">
          <cell r="G58">
            <v>0</v>
          </cell>
          <cell r="H58">
            <v>5</v>
          </cell>
          <cell r="U58">
            <v>7</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400</v>
          </cell>
          <cell r="U66">
            <v>386</v>
          </cell>
        </row>
        <row r="67">
          <cell r="G67">
            <v>0</v>
          </cell>
          <cell r="H67">
            <v>200</v>
          </cell>
          <cell r="U67">
            <v>265</v>
          </cell>
        </row>
        <row r="68">
          <cell r="G68">
            <v>0</v>
          </cell>
          <cell r="H68">
            <v>0</v>
          </cell>
          <cell r="U68">
            <v>0</v>
          </cell>
        </row>
        <row r="69">
          <cell r="G69">
            <v>0</v>
          </cell>
          <cell r="H69">
            <v>4</v>
          </cell>
          <cell r="U69">
            <v>3</v>
          </cell>
        </row>
        <row r="70">
          <cell r="G70">
            <v>0</v>
          </cell>
          <cell r="H70">
            <v>100</v>
          </cell>
          <cell r="U70">
            <v>109</v>
          </cell>
        </row>
        <row r="72">
          <cell r="G72">
            <v>709</v>
          </cell>
          <cell r="H72">
            <v>710</v>
          </cell>
          <cell r="U72">
            <v>742.74740000000008</v>
          </cell>
        </row>
        <row r="73">
          <cell r="U73">
            <v>0.48670000000000002</v>
          </cell>
        </row>
        <row r="74">
          <cell r="U74">
            <v>0.48670000000000002</v>
          </cell>
        </row>
        <row r="76">
          <cell r="G76">
            <v>0</v>
          </cell>
          <cell r="H76">
            <v>0</v>
          </cell>
          <cell r="U76">
            <v>0</v>
          </cell>
        </row>
        <row r="77">
          <cell r="G77">
            <v>0</v>
          </cell>
          <cell r="H77">
            <v>0</v>
          </cell>
          <cell r="U77">
            <v>0</v>
          </cell>
        </row>
        <row r="78">
          <cell r="G78">
            <v>401</v>
          </cell>
          <cell r="H78">
            <v>500</v>
          </cell>
          <cell r="U78">
            <v>530.59999999999991</v>
          </cell>
        </row>
        <row r="79">
          <cell r="G79">
            <v>3</v>
          </cell>
          <cell r="H79">
            <v>3</v>
          </cell>
          <cell r="U79">
            <v>26</v>
          </cell>
        </row>
        <row r="80">
          <cell r="G80">
            <v>1263</v>
          </cell>
          <cell r="H80">
            <v>1264</v>
          </cell>
          <cell r="U80">
            <v>1005.49</v>
          </cell>
        </row>
        <row r="81">
          <cell r="G81">
            <v>1513</v>
          </cell>
          <cell r="H81">
            <v>1520</v>
          </cell>
          <cell r="U81">
            <v>1389</v>
          </cell>
        </row>
        <row r="82">
          <cell r="G82">
            <v>0</v>
          </cell>
          <cell r="H82">
            <v>0</v>
          </cell>
          <cell r="U82">
            <v>0</v>
          </cell>
        </row>
        <row r="83">
          <cell r="G83">
            <v>414</v>
          </cell>
          <cell r="H83">
            <v>450</v>
          </cell>
          <cell r="U83">
            <v>454.04</v>
          </cell>
        </row>
        <row r="84">
          <cell r="G84">
            <v>606.20240000000001</v>
          </cell>
          <cell r="H84">
            <v>606.20240000000001</v>
          </cell>
          <cell r="U84">
            <v>606.673</v>
          </cell>
        </row>
        <row r="85">
          <cell r="G85">
            <v>0</v>
          </cell>
          <cell r="H85">
            <v>4</v>
          </cell>
          <cell r="U85">
            <v>4</v>
          </cell>
        </row>
        <row r="86">
          <cell r="G86">
            <v>0</v>
          </cell>
          <cell r="H86">
            <v>40</v>
          </cell>
          <cell r="U86">
            <v>40</v>
          </cell>
        </row>
        <row r="87">
          <cell r="G87">
            <v>0</v>
          </cell>
          <cell r="H87">
            <v>0</v>
          </cell>
          <cell r="U87">
            <v>0</v>
          </cell>
        </row>
        <row r="88">
          <cell r="G88">
            <v>29.6</v>
          </cell>
          <cell r="H88">
            <v>11</v>
          </cell>
          <cell r="U88">
            <v>8.86</v>
          </cell>
        </row>
        <row r="89">
          <cell r="U89">
            <v>29</v>
          </cell>
        </row>
        <row r="90">
          <cell r="U90">
            <v>29</v>
          </cell>
        </row>
        <row r="91">
          <cell r="G91">
            <v>524.1</v>
          </cell>
          <cell r="H91">
            <v>530</v>
          </cell>
          <cell r="U91">
            <v>620.23</v>
          </cell>
        </row>
        <row r="92">
          <cell r="G92">
            <v>0</v>
          </cell>
          <cell r="H92">
            <v>0</v>
          </cell>
          <cell r="U92">
            <v>0</v>
          </cell>
        </row>
        <row r="93">
          <cell r="G93">
            <v>0</v>
          </cell>
          <cell r="H93">
            <v>0</v>
          </cell>
          <cell r="U93">
            <v>0</v>
          </cell>
        </row>
        <row r="94">
          <cell r="G94">
            <v>0</v>
          </cell>
          <cell r="H94">
            <v>0</v>
          </cell>
          <cell r="U94">
            <v>0</v>
          </cell>
        </row>
        <row r="95">
          <cell r="U95">
            <v>0</v>
          </cell>
        </row>
        <row r="96">
          <cell r="U96">
            <v>0</v>
          </cell>
        </row>
        <row r="97">
          <cell r="G97">
            <v>0</v>
          </cell>
          <cell r="H97">
            <v>5580.2024000000001</v>
          </cell>
          <cell r="U97">
            <v>5348.7804000000015</v>
          </cell>
        </row>
        <row r="99">
          <cell r="G99">
            <v>0</v>
          </cell>
          <cell r="H99">
            <v>0</v>
          </cell>
          <cell r="U99">
            <v>0</v>
          </cell>
        </row>
        <row r="100">
          <cell r="G100">
            <v>0</v>
          </cell>
          <cell r="H100">
            <v>0</v>
          </cell>
          <cell r="U100">
            <v>0</v>
          </cell>
        </row>
        <row r="102">
          <cell r="G102">
            <v>0</v>
          </cell>
          <cell r="H102">
            <v>0</v>
          </cell>
          <cell r="U102">
            <v>0</v>
          </cell>
        </row>
        <row r="104">
          <cell r="G104">
            <v>0</v>
          </cell>
          <cell r="H104">
            <v>250</v>
          </cell>
          <cell r="U104">
            <v>280</v>
          </cell>
        </row>
        <row r="105">
          <cell r="G105">
            <v>0</v>
          </cell>
          <cell r="H105">
            <v>0</v>
          </cell>
          <cell r="U105">
            <v>0</v>
          </cell>
        </row>
        <row r="106">
          <cell r="G106">
            <v>0</v>
          </cell>
          <cell r="H106">
            <v>10000</v>
          </cell>
          <cell r="U106">
            <v>11099.2042</v>
          </cell>
        </row>
        <row r="107">
          <cell r="G107">
            <v>0</v>
          </cell>
          <cell r="H107">
            <v>0</v>
          </cell>
          <cell r="U107">
            <v>0</v>
          </cell>
        </row>
        <row r="108">
          <cell r="U108">
            <v>300</v>
          </cell>
        </row>
        <row r="109">
          <cell r="U109">
            <v>300</v>
          </cell>
        </row>
        <row r="111">
          <cell r="G111">
            <v>0</v>
          </cell>
          <cell r="H111">
            <v>150</v>
          </cell>
          <cell r="U111">
            <v>183</v>
          </cell>
        </row>
        <row r="112">
          <cell r="G112">
            <v>0</v>
          </cell>
          <cell r="H112">
            <v>7000</v>
          </cell>
          <cell r="U112">
            <v>7692</v>
          </cell>
        </row>
        <row r="113">
          <cell r="G113">
            <v>0</v>
          </cell>
          <cell r="H113">
            <v>1500</v>
          </cell>
          <cell r="U113">
            <v>1497.0900000000001</v>
          </cell>
        </row>
        <row r="115">
          <cell r="G115">
            <v>0</v>
          </cell>
          <cell r="H115">
            <v>700</v>
          </cell>
          <cell r="U115">
            <v>726</v>
          </cell>
        </row>
        <row r="116">
          <cell r="U116">
            <v>16</v>
          </cell>
        </row>
        <row r="117">
          <cell r="U117">
            <v>16</v>
          </cell>
        </row>
        <row r="118">
          <cell r="G118">
            <v>0</v>
          </cell>
          <cell r="H118">
            <v>0</v>
          </cell>
          <cell r="U118">
            <v>3</v>
          </cell>
        </row>
        <row r="119">
          <cell r="G119">
            <v>0</v>
          </cell>
          <cell r="H119">
            <v>125</v>
          </cell>
          <cell r="U119">
            <v>129</v>
          </cell>
        </row>
        <row r="120">
          <cell r="U120">
            <v>0</v>
          </cell>
        </row>
        <row r="121">
          <cell r="U121">
            <v>0</v>
          </cell>
        </row>
        <row r="122">
          <cell r="U122">
            <v>0</v>
          </cell>
        </row>
        <row r="123">
          <cell r="U123">
            <v>0</v>
          </cell>
        </row>
        <row r="124">
          <cell r="U124">
            <v>161</v>
          </cell>
        </row>
        <row r="125">
          <cell r="U125">
            <v>312</v>
          </cell>
        </row>
        <row r="126">
          <cell r="U126">
            <v>0</v>
          </cell>
        </row>
        <row r="127">
          <cell r="U127">
            <v>0</v>
          </cell>
        </row>
        <row r="128">
          <cell r="G128">
            <v>0</v>
          </cell>
          <cell r="H128">
            <v>5</v>
          </cell>
          <cell r="U128">
            <v>112</v>
          </cell>
        </row>
        <row r="130">
          <cell r="G130">
            <v>0</v>
          </cell>
          <cell r="H130">
            <v>50</v>
          </cell>
          <cell r="U130">
            <v>40</v>
          </cell>
        </row>
        <row r="131">
          <cell r="U131">
            <v>3</v>
          </cell>
        </row>
        <row r="132">
          <cell r="U132">
            <v>3</v>
          </cell>
        </row>
        <row r="133">
          <cell r="G133">
            <v>0</v>
          </cell>
          <cell r="H133">
            <v>250</v>
          </cell>
          <cell r="U133">
            <v>227</v>
          </cell>
        </row>
        <row r="135">
          <cell r="G135">
            <v>0</v>
          </cell>
          <cell r="H135">
            <v>0</v>
          </cell>
          <cell r="U135">
            <v>0</v>
          </cell>
        </row>
        <row r="136">
          <cell r="G136">
            <v>0</v>
          </cell>
          <cell r="H136">
            <v>0</v>
          </cell>
          <cell r="U136">
            <v>0</v>
          </cell>
        </row>
        <row r="137">
          <cell r="G137">
            <v>0</v>
          </cell>
          <cell r="H137">
            <v>0</v>
          </cell>
          <cell r="U137">
            <v>0</v>
          </cell>
        </row>
      </sheetData>
      <sheetData sheetId="16">
        <row r="8">
          <cell r="G8">
            <v>0</v>
          </cell>
          <cell r="H8">
            <v>0</v>
          </cell>
          <cell r="U8">
            <v>0</v>
          </cell>
        </row>
        <row r="9">
          <cell r="G9">
            <v>0</v>
          </cell>
          <cell r="H9">
            <v>0</v>
          </cell>
          <cell r="U9">
            <v>0</v>
          </cell>
        </row>
        <row r="10">
          <cell r="G10">
            <v>0</v>
          </cell>
          <cell r="H10">
            <v>6</v>
          </cell>
          <cell r="U10">
            <v>6</v>
          </cell>
        </row>
        <row r="11">
          <cell r="U11">
            <v>0</v>
          </cell>
        </row>
        <row r="12">
          <cell r="U12">
            <v>0</v>
          </cell>
        </row>
        <row r="13">
          <cell r="G13">
            <v>0</v>
          </cell>
          <cell r="H13">
            <v>0</v>
          </cell>
          <cell r="U13">
            <v>0</v>
          </cell>
        </row>
        <row r="14">
          <cell r="G14">
            <v>0</v>
          </cell>
          <cell r="H14">
            <v>0</v>
          </cell>
          <cell r="U14">
            <v>0</v>
          </cell>
        </row>
        <row r="15">
          <cell r="G15">
            <v>0</v>
          </cell>
          <cell r="H15">
            <v>0</v>
          </cell>
          <cell r="U15">
            <v>0</v>
          </cell>
        </row>
        <row r="16">
          <cell r="U16">
            <v>0</v>
          </cell>
        </row>
        <row r="17">
          <cell r="U17">
            <v>0</v>
          </cell>
        </row>
        <row r="18">
          <cell r="G18">
            <v>0</v>
          </cell>
          <cell r="H18">
            <v>0</v>
          </cell>
          <cell r="U18">
            <v>0</v>
          </cell>
        </row>
        <row r="19">
          <cell r="G19">
            <v>0</v>
          </cell>
          <cell r="H19">
            <v>5</v>
          </cell>
          <cell r="U19">
            <v>5</v>
          </cell>
        </row>
        <row r="20">
          <cell r="G20">
            <v>0</v>
          </cell>
          <cell r="H20">
            <v>10</v>
          </cell>
          <cell r="U20">
            <v>10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0</v>
          </cell>
          <cell r="H50">
            <v>0</v>
          </cell>
          <cell r="U50">
            <v>0</v>
          </cell>
        </row>
        <row r="51">
          <cell r="G51">
            <v>0</v>
          </cell>
          <cell r="H51">
            <v>0</v>
          </cell>
          <cell r="U51">
            <v>0</v>
          </cell>
        </row>
        <row r="52">
          <cell r="G52">
            <v>0</v>
          </cell>
          <cell r="H52">
            <v>0</v>
          </cell>
          <cell r="U52">
            <v>0</v>
          </cell>
        </row>
        <row r="53">
          <cell r="G53">
            <v>0</v>
          </cell>
          <cell r="H53">
            <v>0</v>
          </cell>
          <cell r="U53">
            <v>0</v>
          </cell>
        </row>
        <row r="55">
          <cell r="G55">
            <v>0</v>
          </cell>
          <cell r="H55">
            <v>0</v>
          </cell>
          <cell r="U55">
            <v>0</v>
          </cell>
        </row>
        <row r="56">
          <cell r="G56">
            <v>0</v>
          </cell>
          <cell r="H56">
            <v>0</v>
          </cell>
          <cell r="U56">
            <v>0</v>
          </cell>
        </row>
        <row r="57">
          <cell r="G57">
            <v>0</v>
          </cell>
          <cell r="H57">
            <v>0</v>
          </cell>
          <cell r="U57">
            <v>0</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197.5</v>
          </cell>
          <cell r="H72">
            <v>165</v>
          </cell>
          <cell r="U72">
            <v>168.55</v>
          </cell>
        </row>
        <row r="73">
          <cell r="U73">
            <v>2.0981000000000001</v>
          </cell>
        </row>
        <row r="74">
          <cell r="U74">
            <v>2.0981000000000001</v>
          </cell>
        </row>
        <row r="76">
          <cell r="G76">
            <v>0</v>
          </cell>
          <cell r="H76">
            <v>0</v>
          </cell>
          <cell r="U76">
            <v>0</v>
          </cell>
        </row>
        <row r="77">
          <cell r="G77">
            <v>0</v>
          </cell>
          <cell r="H77">
            <v>0</v>
          </cell>
          <cell r="U77">
            <v>0</v>
          </cell>
        </row>
        <row r="78">
          <cell r="G78">
            <v>286</v>
          </cell>
          <cell r="H78">
            <v>300</v>
          </cell>
          <cell r="U78">
            <v>301</v>
          </cell>
        </row>
        <row r="79">
          <cell r="G79">
            <v>1</v>
          </cell>
          <cell r="H79">
            <v>2</v>
          </cell>
          <cell r="U79">
            <v>2</v>
          </cell>
        </row>
        <row r="80">
          <cell r="G80">
            <v>0</v>
          </cell>
          <cell r="H80">
            <v>0</v>
          </cell>
          <cell r="U80">
            <v>0</v>
          </cell>
        </row>
        <row r="81">
          <cell r="G81">
            <v>0</v>
          </cell>
          <cell r="H81">
            <v>0</v>
          </cell>
          <cell r="U81">
            <v>0</v>
          </cell>
        </row>
        <row r="82">
          <cell r="G82">
            <v>52.4</v>
          </cell>
          <cell r="H82">
            <v>79.2</v>
          </cell>
          <cell r="U82">
            <v>79.199999999999989</v>
          </cell>
        </row>
        <row r="83">
          <cell r="G83">
            <v>0</v>
          </cell>
          <cell r="H83">
            <v>10</v>
          </cell>
          <cell r="U83">
            <v>10.039999999999999</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0</v>
          </cell>
          <cell r="H92">
            <v>4.5</v>
          </cell>
          <cell r="U92">
            <v>4.5</v>
          </cell>
        </row>
        <row r="93">
          <cell r="G93">
            <v>0</v>
          </cell>
          <cell r="H93">
            <v>0</v>
          </cell>
          <cell r="U93">
            <v>0</v>
          </cell>
        </row>
        <row r="94">
          <cell r="G94">
            <v>0</v>
          </cell>
          <cell r="H94">
            <v>0</v>
          </cell>
          <cell r="U94">
            <v>0</v>
          </cell>
        </row>
        <row r="95">
          <cell r="U95">
            <v>0</v>
          </cell>
        </row>
        <row r="96">
          <cell r="U96">
            <v>0</v>
          </cell>
        </row>
        <row r="97">
          <cell r="G97">
            <v>0</v>
          </cell>
          <cell r="H97">
            <v>554.20000000000005</v>
          </cell>
          <cell r="U97">
            <v>558.79</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0</v>
          </cell>
        </row>
        <row r="112">
          <cell r="G112">
            <v>0</v>
          </cell>
          <cell r="H112">
            <v>0</v>
          </cell>
          <cell r="U112">
            <v>0</v>
          </cell>
        </row>
        <row r="113">
          <cell r="G113">
            <v>0</v>
          </cell>
          <cell r="H113">
            <v>0</v>
          </cell>
          <cell r="U113">
            <v>0</v>
          </cell>
        </row>
        <row r="115">
          <cell r="G115">
            <v>0</v>
          </cell>
          <cell r="H115">
            <v>46</v>
          </cell>
          <cell r="U115">
            <v>46</v>
          </cell>
        </row>
        <row r="116">
          <cell r="U116">
            <v>0</v>
          </cell>
        </row>
        <row r="117">
          <cell r="U117">
            <v>0</v>
          </cell>
        </row>
        <row r="118">
          <cell r="G118">
            <v>0</v>
          </cell>
          <cell r="H118">
            <v>0</v>
          </cell>
          <cell r="U118">
            <v>0</v>
          </cell>
        </row>
        <row r="119">
          <cell r="G119">
            <v>0</v>
          </cell>
          <cell r="H119">
            <v>8</v>
          </cell>
          <cell r="U119">
            <v>6</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2</v>
          </cell>
          <cell r="U128">
            <v>2</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7">
        <row r="8">
          <cell r="G8">
            <v>0</v>
          </cell>
          <cell r="H8">
            <v>0</v>
          </cell>
          <cell r="U8">
            <v>0</v>
          </cell>
        </row>
        <row r="9">
          <cell r="G9">
            <v>0</v>
          </cell>
          <cell r="H9">
            <v>0</v>
          </cell>
          <cell r="U9">
            <v>0</v>
          </cell>
        </row>
        <row r="10">
          <cell r="G10">
            <v>33</v>
          </cell>
          <cell r="H10">
            <v>22</v>
          </cell>
          <cell r="U10">
            <v>30</v>
          </cell>
        </row>
        <row r="11">
          <cell r="U11">
            <v>200</v>
          </cell>
        </row>
        <row r="12">
          <cell r="U12">
            <v>200</v>
          </cell>
        </row>
        <row r="13">
          <cell r="G13">
            <v>0</v>
          </cell>
          <cell r="H13">
            <v>0</v>
          </cell>
          <cell r="U13">
            <v>1</v>
          </cell>
        </row>
        <row r="14">
          <cell r="G14">
            <v>0</v>
          </cell>
          <cell r="H14">
            <v>0</v>
          </cell>
          <cell r="U14">
            <v>0</v>
          </cell>
        </row>
        <row r="15">
          <cell r="G15">
            <v>0</v>
          </cell>
          <cell r="H15">
            <v>5</v>
          </cell>
          <cell r="U15">
            <v>6</v>
          </cell>
        </row>
        <row r="16">
          <cell r="U16">
            <v>0</v>
          </cell>
        </row>
        <row r="17">
          <cell r="U17">
            <v>0</v>
          </cell>
        </row>
        <row r="18">
          <cell r="G18">
            <v>1</v>
          </cell>
          <cell r="H18">
            <v>2</v>
          </cell>
          <cell r="U18">
            <v>2</v>
          </cell>
        </row>
        <row r="19">
          <cell r="G19">
            <v>0</v>
          </cell>
          <cell r="H19">
            <v>10</v>
          </cell>
          <cell r="U19">
            <v>10</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100</v>
          </cell>
          <cell r="U31">
            <v>49</v>
          </cell>
        </row>
        <row r="32">
          <cell r="G32">
            <v>0</v>
          </cell>
          <cell r="H32">
            <v>52</v>
          </cell>
          <cell r="U32">
            <v>100</v>
          </cell>
        </row>
        <row r="33">
          <cell r="G33">
            <v>0</v>
          </cell>
          <cell r="H33">
            <v>100</v>
          </cell>
          <cell r="U33">
            <v>47</v>
          </cell>
        </row>
        <row r="34">
          <cell r="G34">
            <v>0</v>
          </cell>
          <cell r="H34">
            <v>52</v>
          </cell>
          <cell r="U34">
            <v>100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1</v>
          </cell>
        </row>
        <row r="49">
          <cell r="U49">
            <v>1</v>
          </cell>
        </row>
        <row r="50">
          <cell r="G50">
            <v>0</v>
          </cell>
          <cell r="H50">
            <v>50</v>
          </cell>
          <cell r="U50">
            <v>48</v>
          </cell>
        </row>
        <row r="51">
          <cell r="G51">
            <v>0</v>
          </cell>
          <cell r="H51">
            <v>0</v>
          </cell>
          <cell r="U51">
            <v>0</v>
          </cell>
        </row>
        <row r="52">
          <cell r="G52">
            <v>0</v>
          </cell>
          <cell r="H52">
            <v>0</v>
          </cell>
          <cell r="U52">
            <v>0</v>
          </cell>
        </row>
        <row r="53">
          <cell r="G53">
            <v>0</v>
          </cell>
          <cell r="H53">
            <v>0</v>
          </cell>
          <cell r="U53">
            <v>0</v>
          </cell>
        </row>
        <row r="55">
          <cell r="G55">
            <v>0</v>
          </cell>
          <cell r="H55">
            <v>100</v>
          </cell>
          <cell r="U55">
            <v>400</v>
          </cell>
        </row>
        <row r="56">
          <cell r="G56">
            <v>0</v>
          </cell>
          <cell r="H56">
            <v>0</v>
          </cell>
          <cell r="U56">
            <v>18</v>
          </cell>
        </row>
        <row r="57">
          <cell r="G57">
            <v>0</v>
          </cell>
          <cell r="H57">
            <v>0</v>
          </cell>
          <cell r="U57">
            <v>0</v>
          </cell>
        </row>
        <row r="58">
          <cell r="G58">
            <v>0</v>
          </cell>
          <cell r="H58">
            <v>2</v>
          </cell>
          <cell r="U58">
            <v>13</v>
          </cell>
        </row>
        <row r="59">
          <cell r="G59">
            <v>0</v>
          </cell>
          <cell r="H59">
            <v>150</v>
          </cell>
          <cell r="U59">
            <v>249.3</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54</v>
          </cell>
          <cell r="U66">
            <v>52</v>
          </cell>
        </row>
        <row r="67">
          <cell r="G67">
            <v>0</v>
          </cell>
          <cell r="H67">
            <v>1</v>
          </cell>
          <cell r="U67">
            <v>0</v>
          </cell>
        </row>
        <row r="68">
          <cell r="G68">
            <v>0</v>
          </cell>
          <cell r="H68">
            <v>0</v>
          </cell>
          <cell r="U68">
            <v>0</v>
          </cell>
        </row>
        <row r="69">
          <cell r="G69">
            <v>0</v>
          </cell>
          <cell r="H69">
            <v>2</v>
          </cell>
          <cell r="U69">
            <v>2</v>
          </cell>
        </row>
        <row r="70">
          <cell r="G70">
            <v>0</v>
          </cell>
          <cell r="H70">
            <v>100</v>
          </cell>
          <cell r="U70">
            <v>1</v>
          </cell>
        </row>
        <row r="72">
          <cell r="G72">
            <v>3816</v>
          </cell>
          <cell r="H72">
            <v>3500</v>
          </cell>
          <cell r="U72">
            <v>4544.4400000000005</v>
          </cell>
        </row>
        <row r="73">
          <cell r="U73">
            <v>22.759999999999998</v>
          </cell>
        </row>
        <row r="74">
          <cell r="U74">
            <v>22.759999999999998</v>
          </cell>
        </row>
        <row r="76">
          <cell r="G76">
            <v>1510.5</v>
          </cell>
          <cell r="H76">
            <v>1500</v>
          </cell>
          <cell r="U76">
            <v>1443</v>
          </cell>
        </row>
        <row r="77">
          <cell r="G77">
            <v>0</v>
          </cell>
          <cell r="H77">
            <v>0</v>
          </cell>
          <cell r="U77">
            <v>0</v>
          </cell>
        </row>
        <row r="78">
          <cell r="G78">
            <v>126.5</v>
          </cell>
          <cell r="H78">
            <v>150</v>
          </cell>
          <cell r="U78">
            <v>152</v>
          </cell>
        </row>
        <row r="79">
          <cell r="G79">
            <v>0</v>
          </cell>
          <cell r="H79">
            <v>0</v>
          </cell>
          <cell r="U79">
            <v>0</v>
          </cell>
        </row>
        <row r="80">
          <cell r="G80">
            <v>0</v>
          </cell>
          <cell r="H80">
            <v>0</v>
          </cell>
          <cell r="U80">
            <v>0</v>
          </cell>
        </row>
        <row r="81">
          <cell r="G81">
            <v>0</v>
          </cell>
          <cell r="H81">
            <v>0</v>
          </cell>
          <cell r="U81">
            <v>0</v>
          </cell>
        </row>
        <row r="82">
          <cell r="G82">
            <v>0</v>
          </cell>
          <cell r="H82">
            <v>0</v>
          </cell>
          <cell r="U82">
            <v>0</v>
          </cell>
        </row>
        <row r="83">
          <cell r="G83">
            <v>246</v>
          </cell>
          <cell r="H83">
            <v>300</v>
          </cell>
          <cell r="U83">
            <v>355.3</v>
          </cell>
        </row>
        <row r="84">
          <cell r="G84">
            <v>7.75</v>
          </cell>
          <cell r="H84">
            <v>14.05</v>
          </cell>
          <cell r="U84">
            <v>14</v>
          </cell>
        </row>
        <row r="85">
          <cell r="G85">
            <v>0</v>
          </cell>
          <cell r="H85">
            <v>4</v>
          </cell>
          <cell r="U85">
            <v>4</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60.5</v>
          </cell>
          <cell r="H91">
            <v>100</v>
          </cell>
          <cell r="U91">
            <v>97</v>
          </cell>
        </row>
        <row r="92">
          <cell r="G92">
            <v>35.5</v>
          </cell>
          <cell r="H92">
            <v>50</v>
          </cell>
          <cell r="U92">
            <v>118</v>
          </cell>
        </row>
        <row r="93">
          <cell r="G93">
            <v>36</v>
          </cell>
          <cell r="H93">
            <v>100</v>
          </cell>
          <cell r="U93">
            <v>264</v>
          </cell>
        </row>
        <row r="94">
          <cell r="G94">
            <v>0</v>
          </cell>
          <cell r="H94">
            <v>0</v>
          </cell>
          <cell r="U94">
            <v>0</v>
          </cell>
        </row>
        <row r="95">
          <cell r="U95">
            <v>0</v>
          </cell>
        </row>
        <row r="96">
          <cell r="U96">
            <v>0</v>
          </cell>
        </row>
        <row r="97">
          <cell r="G97">
            <v>0</v>
          </cell>
          <cell r="H97">
            <v>6564.05</v>
          </cell>
          <cell r="U97">
            <v>8608.5400000000009</v>
          </cell>
        </row>
        <row r="99">
          <cell r="G99">
            <v>0</v>
          </cell>
          <cell r="H99">
            <v>0</v>
          </cell>
          <cell r="U99">
            <v>0</v>
          </cell>
        </row>
        <row r="100">
          <cell r="G100">
            <v>0</v>
          </cell>
          <cell r="H100">
            <v>0</v>
          </cell>
          <cell r="U100">
            <v>0</v>
          </cell>
        </row>
        <row r="102">
          <cell r="G102">
            <v>250</v>
          </cell>
          <cell r="H102">
            <v>1000</v>
          </cell>
          <cell r="U102">
            <v>2002.8</v>
          </cell>
        </row>
        <row r="104">
          <cell r="G104">
            <v>277</v>
          </cell>
          <cell r="H104">
            <v>300</v>
          </cell>
          <cell r="U104">
            <v>296</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3</v>
          </cell>
        </row>
        <row r="112">
          <cell r="G112">
            <v>0</v>
          </cell>
          <cell r="H112">
            <v>0</v>
          </cell>
          <cell r="U112">
            <v>13</v>
          </cell>
        </row>
        <row r="113">
          <cell r="G113">
            <v>0</v>
          </cell>
          <cell r="H113">
            <v>800</v>
          </cell>
          <cell r="U113">
            <v>778.2</v>
          </cell>
        </row>
        <row r="115">
          <cell r="G115">
            <v>0</v>
          </cell>
          <cell r="H115">
            <v>50</v>
          </cell>
          <cell r="U115">
            <v>82</v>
          </cell>
        </row>
        <row r="116">
          <cell r="U116">
            <v>0</v>
          </cell>
        </row>
        <row r="117">
          <cell r="U117">
            <v>0</v>
          </cell>
        </row>
        <row r="118">
          <cell r="G118">
            <v>0</v>
          </cell>
          <cell r="H118">
            <v>0</v>
          </cell>
          <cell r="U118">
            <v>0</v>
          </cell>
        </row>
        <row r="119">
          <cell r="G119">
            <v>0</v>
          </cell>
          <cell r="H119">
            <v>24</v>
          </cell>
          <cell r="U119">
            <v>22</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2</v>
          </cell>
          <cell r="U128">
            <v>2</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8">
        <row r="8">
          <cell r="G8">
            <v>0</v>
          </cell>
          <cell r="H8">
            <v>0</v>
          </cell>
          <cell r="U8">
            <v>0</v>
          </cell>
        </row>
        <row r="9">
          <cell r="G9">
            <v>0</v>
          </cell>
          <cell r="H9">
            <v>0</v>
          </cell>
          <cell r="U9">
            <v>0</v>
          </cell>
        </row>
        <row r="10">
          <cell r="G10">
            <v>35</v>
          </cell>
          <cell r="H10">
            <v>35</v>
          </cell>
          <cell r="U10">
            <v>42</v>
          </cell>
        </row>
        <row r="11">
          <cell r="U11">
            <v>0</v>
          </cell>
        </row>
        <row r="12">
          <cell r="U12">
            <v>10</v>
          </cell>
        </row>
        <row r="13">
          <cell r="G13">
            <v>0</v>
          </cell>
          <cell r="H13">
            <v>1</v>
          </cell>
          <cell r="U13">
            <v>2</v>
          </cell>
        </row>
        <row r="14">
          <cell r="G14">
            <v>0</v>
          </cell>
          <cell r="H14">
            <v>0</v>
          </cell>
          <cell r="U14">
            <v>0</v>
          </cell>
        </row>
        <row r="15">
          <cell r="G15">
            <v>0</v>
          </cell>
          <cell r="H15">
            <v>10</v>
          </cell>
          <cell r="U15">
            <v>10</v>
          </cell>
        </row>
        <row r="16">
          <cell r="U16">
            <v>0</v>
          </cell>
        </row>
        <row r="17">
          <cell r="U17">
            <v>0</v>
          </cell>
        </row>
        <row r="18">
          <cell r="G18">
            <v>0</v>
          </cell>
          <cell r="H18">
            <v>3</v>
          </cell>
          <cell r="U18">
            <v>3</v>
          </cell>
        </row>
        <row r="19">
          <cell r="G19">
            <v>10</v>
          </cell>
          <cell r="H19">
            <v>15</v>
          </cell>
          <cell r="U19">
            <v>17</v>
          </cell>
        </row>
        <row r="20">
          <cell r="G20">
            <v>0</v>
          </cell>
          <cell r="H20">
            <v>2</v>
          </cell>
          <cell r="U20">
            <v>2</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3</v>
          </cell>
          <cell r="U47">
            <v>3</v>
          </cell>
        </row>
        <row r="48">
          <cell r="U48">
            <v>0</v>
          </cell>
        </row>
        <row r="49">
          <cell r="U49">
            <v>0</v>
          </cell>
        </row>
        <row r="50">
          <cell r="G50">
            <v>0</v>
          </cell>
          <cell r="H50">
            <v>50</v>
          </cell>
          <cell r="U50">
            <v>50</v>
          </cell>
        </row>
        <row r="51">
          <cell r="G51">
            <v>0</v>
          </cell>
          <cell r="H51">
            <v>0</v>
          </cell>
          <cell r="U51">
            <v>0</v>
          </cell>
        </row>
        <row r="52">
          <cell r="G52">
            <v>0</v>
          </cell>
          <cell r="H52">
            <v>0</v>
          </cell>
          <cell r="U52">
            <v>0</v>
          </cell>
        </row>
        <row r="53">
          <cell r="G53">
            <v>0</v>
          </cell>
          <cell r="H53">
            <v>0</v>
          </cell>
          <cell r="U53">
            <v>0</v>
          </cell>
        </row>
        <row r="55">
          <cell r="G55">
            <v>0</v>
          </cell>
          <cell r="H55">
            <v>60</v>
          </cell>
          <cell r="U55">
            <v>60</v>
          </cell>
        </row>
        <row r="56">
          <cell r="G56">
            <v>0</v>
          </cell>
          <cell r="H56">
            <v>0</v>
          </cell>
          <cell r="U56">
            <v>0</v>
          </cell>
        </row>
        <row r="57">
          <cell r="G57">
            <v>0</v>
          </cell>
          <cell r="H57">
            <v>0</v>
          </cell>
          <cell r="U57">
            <v>0</v>
          </cell>
        </row>
        <row r="58">
          <cell r="G58">
            <v>0</v>
          </cell>
          <cell r="H58">
            <v>1</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300</v>
          </cell>
          <cell r="H72">
            <v>500</v>
          </cell>
          <cell r="U72">
            <v>503</v>
          </cell>
        </row>
        <row r="73">
          <cell r="U73">
            <v>1.9</v>
          </cell>
        </row>
        <row r="74">
          <cell r="U74">
            <v>1.9</v>
          </cell>
        </row>
        <row r="76">
          <cell r="G76">
            <v>0</v>
          </cell>
          <cell r="H76">
            <v>0</v>
          </cell>
          <cell r="U76">
            <v>0</v>
          </cell>
        </row>
        <row r="77">
          <cell r="G77">
            <v>0</v>
          </cell>
          <cell r="H77">
            <v>0</v>
          </cell>
          <cell r="U77">
            <v>0</v>
          </cell>
        </row>
        <row r="78">
          <cell r="G78">
            <v>90</v>
          </cell>
          <cell r="H78">
            <v>110</v>
          </cell>
          <cell r="U78">
            <v>110.25</v>
          </cell>
        </row>
        <row r="79">
          <cell r="G79">
            <v>1</v>
          </cell>
          <cell r="H79">
            <v>1</v>
          </cell>
          <cell r="U79">
            <v>8</v>
          </cell>
        </row>
        <row r="80">
          <cell r="G80">
            <v>0</v>
          </cell>
          <cell r="H80">
            <v>0</v>
          </cell>
          <cell r="U80">
            <v>0</v>
          </cell>
        </row>
        <row r="81">
          <cell r="G81">
            <v>0</v>
          </cell>
          <cell r="H81">
            <v>0</v>
          </cell>
          <cell r="U81">
            <v>0</v>
          </cell>
        </row>
        <row r="82">
          <cell r="G82">
            <v>370</v>
          </cell>
          <cell r="H82">
            <v>350</v>
          </cell>
          <cell r="U82">
            <v>350</v>
          </cell>
        </row>
        <row r="83">
          <cell r="G83">
            <v>35</v>
          </cell>
          <cell r="H83">
            <v>35</v>
          </cell>
          <cell r="U83">
            <v>35</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0</v>
          </cell>
          <cell r="H92">
            <v>0</v>
          </cell>
          <cell r="U92">
            <v>0</v>
          </cell>
        </row>
        <row r="93">
          <cell r="G93">
            <v>0</v>
          </cell>
          <cell r="H93">
            <v>0</v>
          </cell>
          <cell r="U93">
            <v>0</v>
          </cell>
        </row>
        <row r="94">
          <cell r="G94">
            <v>30</v>
          </cell>
          <cell r="H94">
            <v>30</v>
          </cell>
          <cell r="U94">
            <v>30</v>
          </cell>
        </row>
        <row r="95">
          <cell r="U95">
            <v>0</v>
          </cell>
        </row>
        <row r="96">
          <cell r="U96">
            <v>0</v>
          </cell>
        </row>
        <row r="97">
          <cell r="G97">
            <v>0</v>
          </cell>
          <cell r="H97">
            <v>995</v>
          </cell>
          <cell r="U97">
            <v>998.24999999999989</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1</v>
          </cell>
          <cell r="H105">
            <v>1</v>
          </cell>
          <cell r="U105">
            <v>1</v>
          </cell>
        </row>
        <row r="106">
          <cell r="G106">
            <v>0</v>
          </cell>
          <cell r="H106">
            <v>0</v>
          </cell>
          <cell r="U106">
            <v>0</v>
          </cell>
        </row>
        <row r="107">
          <cell r="G107">
            <v>0</v>
          </cell>
          <cell r="H107">
            <v>0</v>
          </cell>
          <cell r="U107">
            <v>0</v>
          </cell>
        </row>
        <row r="108">
          <cell r="U108">
            <v>0</v>
          </cell>
        </row>
        <row r="109">
          <cell r="U109">
            <v>0</v>
          </cell>
        </row>
        <row r="111">
          <cell r="G111">
            <v>0</v>
          </cell>
          <cell r="H111">
            <v>5</v>
          </cell>
          <cell r="U111">
            <v>4</v>
          </cell>
        </row>
        <row r="112">
          <cell r="G112">
            <v>0</v>
          </cell>
          <cell r="H112">
            <v>0</v>
          </cell>
          <cell r="U112">
            <v>0</v>
          </cell>
        </row>
        <row r="113">
          <cell r="G113">
            <v>0</v>
          </cell>
          <cell r="H113">
            <v>100</v>
          </cell>
          <cell r="U113">
            <v>124.52</v>
          </cell>
        </row>
        <row r="115">
          <cell r="G115">
            <v>0</v>
          </cell>
          <cell r="H115">
            <v>100</v>
          </cell>
          <cell r="U115">
            <v>108</v>
          </cell>
        </row>
        <row r="116">
          <cell r="U116">
            <v>5</v>
          </cell>
        </row>
        <row r="117">
          <cell r="U117">
            <v>5</v>
          </cell>
        </row>
        <row r="118">
          <cell r="G118">
            <v>0</v>
          </cell>
          <cell r="H118">
            <v>0</v>
          </cell>
          <cell r="U118">
            <v>0</v>
          </cell>
        </row>
        <row r="119">
          <cell r="G119">
            <v>0</v>
          </cell>
          <cell r="H119">
            <v>32</v>
          </cell>
          <cell r="U119">
            <v>31</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2</v>
          </cell>
          <cell r="U128">
            <v>2</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19">
        <row r="8">
          <cell r="G8">
            <v>1000</v>
          </cell>
          <cell r="H8">
            <v>1000</v>
          </cell>
          <cell r="U8">
            <v>601.5</v>
          </cell>
        </row>
        <row r="9">
          <cell r="G9">
            <v>250</v>
          </cell>
          <cell r="H9">
            <v>250</v>
          </cell>
          <cell r="U9">
            <v>499.5</v>
          </cell>
        </row>
        <row r="10">
          <cell r="G10">
            <v>170</v>
          </cell>
          <cell r="H10">
            <v>170</v>
          </cell>
          <cell r="U10">
            <v>305</v>
          </cell>
        </row>
        <row r="11">
          <cell r="U11">
            <v>11</v>
          </cell>
        </row>
        <row r="12">
          <cell r="U12">
            <v>21</v>
          </cell>
        </row>
        <row r="13">
          <cell r="G13">
            <v>1</v>
          </cell>
          <cell r="H13">
            <v>1</v>
          </cell>
          <cell r="U13">
            <v>0</v>
          </cell>
        </row>
        <row r="14">
          <cell r="G14">
            <v>0</v>
          </cell>
          <cell r="H14">
            <v>1</v>
          </cell>
          <cell r="U14">
            <v>0</v>
          </cell>
        </row>
        <row r="15">
          <cell r="G15">
            <v>75</v>
          </cell>
          <cell r="H15">
            <v>75</v>
          </cell>
          <cell r="U15">
            <v>62</v>
          </cell>
        </row>
        <row r="16">
          <cell r="U16">
            <v>903</v>
          </cell>
        </row>
        <row r="17">
          <cell r="U17">
            <v>903</v>
          </cell>
        </row>
        <row r="18">
          <cell r="G18">
            <v>2</v>
          </cell>
          <cell r="H18">
            <v>2</v>
          </cell>
          <cell r="U18">
            <v>3</v>
          </cell>
        </row>
        <row r="19">
          <cell r="G19">
            <v>130</v>
          </cell>
          <cell r="H19">
            <v>150</v>
          </cell>
          <cell r="U19">
            <v>150</v>
          </cell>
        </row>
        <row r="20">
          <cell r="G20">
            <v>2</v>
          </cell>
          <cell r="H20">
            <v>2</v>
          </cell>
          <cell r="U20">
            <v>3</v>
          </cell>
        </row>
        <row r="21">
          <cell r="U21">
            <v>0</v>
          </cell>
        </row>
        <row r="22">
          <cell r="U22">
            <v>0</v>
          </cell>
        </row>
        <row r="23">
          <cell r="G23">
            <v>170</v>
          </cell>
          <cell r="H23">
            <v>170</v>
          </cell>
          <cell r="U23">
            <v>185</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52</v>
          </cell>
        </row>
        <row r="32">
          <cell r="G32">
            <v>0</v>
          </cell>
          <cell r="H32">
            <v>300</v>
          </cell>
          <cell r="U32">
            <v>383</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8</v>
          </cell>
          <cell r="U47">
            <v>0</v>
          </cell>
        </row>
        <row r="48">
          <cell r="U48">
            <v>0</v>
          </cell>
        </row>
        <row r="49">
          <cell r="U49">
            <v>0</v>
          </cell>
        </row>
        <row r="50">
          <cell r="G50">
            <v>0</v>
          </cell>
          <cell r="H50">
            <v>440</v>
          </cell>
          <cell r="U50">
            <v>796</v>
          </cell>
        </row>
        <row r="51">
          <cell r="G51">
            <v>0</v>
          </cell>
          <cell r="H51">
            <v>0</v>
          </cell>
          <cell r="U51">
            <v>0</v>
          </cell>
        </row>
        <row r="52">
          <cell r="G52">
            <v>0</v>
          </cell>
          <cell r="H52">
            <v>0</v>
          </cell>
          <cell r="U52">
            <v>0</v>
          </cell>
        </row>
        <row r="53">
          <cell r="G53">
            <v>0</v>
          </cell>
          <cell r="H53">
            <v>0</v>
          </cell>
          <cell r="U53">
            <v>0</v>
          </cell>
        </row>
        <row r="55">
          <cell r="G55">
            <v>0</v>
          </cell>
          <cell r="H55">
            <v>150</v>
          </cell>
          <cell r="U55">
            <v>452</v>
          </cell>
        </row>
        <row r="56">
          <cell r="G56">
            <v>0</v>
          </cell>
          <cell r="H56">
            <v>0</v>
          </cell>
          <cell r="U56">
            <v>0</v>
          </cell>
        </row>
        <row r="57">
          <cell r="G57">
            <v>0</v>
          </cell>
          <cell r="H57">
            <v>0</v>
          </cell>
          <cell r="U57">
            <v>0</v>
          </cell>
        </row>
        <row r="58">
          <cell r="G58">
            <v>0</v>
          </cell>
          <cell r="H58">
            <v>2</v>
          </cell>
          <cell r="U58">
            <v>6</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200</v>
          </cell>
          <cell r="U66">
            <v>278</v>
          </cell>
        </row>
        <row r="67">
          <cell r="G67">
            <v>0</v>
          </cell>
          <cell r="H67">
            <v>4</v>
          </cell>
          <cell r="U67">
            <v>4</v>
          </cell>
        </row>
        <row r="68">
          <cell r="G68">
            <v>0</v>
          </cell>
          <cell r="H68">
            <v>0</v>
          </cell>
          <cell r="U68">
            <v>0</v>
          </cell>
        </row>
        <row r="69">
          <cell r="G69">
            <v>0</v>
          </cell>
          <cell r="H69">
            <v>5</v>
          </cell>
          <cell r="U69">
            <v>7</v>
          </cell>
        </row>
        <row r="70">
          <cell r="G70">
            <v>0</v>
          </cell>
          <cell r="H70">
            <v>0</v>
          </cell>
          <cell r="U70">
            <v>0</v>
          </cell>
        </row>
        <row r="72">
          <cell r="G72">
            <v>900</v>
          </cell>
          <cell r="H72">
            <v>900</v>
          </cell>
          <cell r="U72">
            <v>998.87</v>
          </cell>
        </row>
        <row r="73">
          <cell r="U73">
            <v>100.002</v>
          </cell>
        </row>
        <row r="74">
          <cell r="U74">
            <v>100.002</v>
          </cell>
        </row>
        <row r="76">
          <cell r="G76">
            <v>3000</v>
          </cell>
          <cell r="H76">
            <v>3000</v>
          </cell>
          <cell r="U76">
            <v>3450.5</v>
          </cell>
        </row>
        <row r="77">
          <cell r="G77">
            <v>1</v>
          </cell>
          <cell r="H77">
            <v>1</v>
          </cell>
          <cell r="U77">
            <v>1</v>
          </cell>
        </row>
        <row r="78">
          <cell r="G78">
            <v>500</v>
          </cell>
          <cell r="H78">
            <v>500</v>
          </cell>
          <cell r="U78">
            <v>585.75</v>
          </cell>
        </row>
        <row r="79">
          <cell r="G79">
            <v>2</v>
          </cell>
          <cell r="H79">
            <v>2</v>
          </cell>
          <cell r="U79">
            <v>1</v>
          </cell>
        </row>
        <row r="80">
          <cell r="G80">
            <v>0</v>
          </cell>
          <cell r="H80">
            <v>0</v>
          </cell>
          <cell r="U80">
            <v>0</v>
          </cell>
        </row>
        <row r="81">
          <cell r="G81">
            <v>700</v>
          </cell>
          <cell r="H81">
            <v>700</v>
          </cell>
          <cell r="U81">
            <v>762</v>
          </cell>
        </row>
        <row r="82">
          <cell r="G82">
            <v>0</v>
          </cell>
          <cell r="H82">
            <v>0</v>
          </cell>
          <cell r="U82">
            <v>0</v>
          </cell>
        </row>
        <row r="83">
          <cell r="G83">
            <v>230</v>
          </cell>
          <cell r="H83">
            <v>230</v>
          </cell>
          <cell r="U83">
            <v>234.5</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1000</v>
          </cell>
          <cell r="H91">
            <v>1000</v>
          </cell>
          <cell r="U91">
            <v>1362.3000000000002</v>
          </cell>
        </row>
        <row r="92">
          <cell r="G92">
            <v>0</v>
          </cell>
          <cell r="H92">
            <v>0</v>
          </cell>
          <cell r="U92">
            <v>0</v>
          </cell>
        </row>
        <row r="93">
          <cell r="G93">
            <v>850</v>
          </cell>
          <cell r="H93">
            <v>850</v>
          </cell>
          <cell r="U93">
            <v>1096.1600000000001</v>
          </cell>
        </row>
        <row r="94">
          <cell r="G94">
            <v>0</v>
          </cell>
          <cell r="H94">
            <v>0</v>
          </cell>
          <cell r="U94">
            <v>0</v>
          </cell>
        </row>
        <row r="95">
          <cell r="U95">
            <v>0</v>
          </cell>
        </row>
        <row r="96">
          <cell r="U96">
            <v>0</v>
          </cell>
        </row>
        <row r="97">
          <cell r="G97">
            <v>0</v>
          </cell>
          <cell r="H97">
            <v>6330</v>
          </cell>
          <cell r="U97">
            <v>7393.92</v>
          </cell>
        </row>
        <row r="99">
          <cell r="G99">
            <v>0</v>
          </cell>
          <cell r="H99">
            <v>0</v>
          </cell>
          <cell r="U99">
            <v>0</v>
          </cell>
        </row>
        <row r="100">
          <cell r="G100">
            <v>0</v>
          </cell>
          <cell r="H100">
            <v>0</v>
          </cell>
          <cell r="U100">
            <v>0</v>
          </cell>
        </row>
        <row r="102">
          <cell r="G102">
            <v>0</v>
          </cell>
          <cell r="H102">
            <v>0</v>
          </cell>
          <cell r="U102">
            <v>0</v>
          </cell>
        </row>
        <row r="104">
          <cell r="G104">
            <v>1700</v>
          </cell>
          <cell r="H104">
            <v>1700</v>
          </cell>
          <cell r="U104">
            <v>948.1</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20</v>
          </cell>
          <cell r="U111">
            <v>21</v>
          </cell>
        </row>
        <row r="112">
          <cell r="G112">
            <v>0</v>
          </cell>
          <cell r="H112">
            <v>250</v>
          </cell>
          <cell r="U112">
            <v>423.7</v>
          </cell>
        </row>
        <row r="113">
          <cell r="G113">
            <v>0</v>
          </cell>
          <cell r="H113">
            <v>500</v>
          </cell>
          <cell r="U113">
            <v>386.20000000000005</v>
          </cell>
        </row>
        <row r="115">
          <cell r="G115">
            <v>0</v>
          </cell>
          <cell r="H115">
            <v>370</v>
          </cell>
          <cell r="U115">
            <v>370</v>
          </cell>
        </row>
        <row r="116">
          <cell r="U116">
            <v>8</v>
          </cell>
        </row>
        <row r="117">
          <cell r="U117">
            <v>8</v>
          </cell>
        </row>
        <row r="118">
          <cell r="G118">
            <v>0</v>
          </cell>
          <cell r="H118">
            <v>0</v>
          </cell>
          <cell r="U118">
            <v>0</v>
          </cell>
        </row>
        <row r="119">
          <cell r="G119">
            <v>0</v>
          </cell>
          <cell r="H119">
            <v>75</v>
          </cell>
          <cell r="U119">
            <v>76</v>
          </cell>
        </row>
        <row r="120">
          <cell r="U120">
            <v>0</v>
          </cell>
        </row>
        <row r="121">
          <cell r="U121">
            <v>0</v>
          </cell>
        </row>
        <row r="122">
          <cell r="U122">
            <v>0</v>
          </cell>
        </row>
        <row r="123">
          <cell r="U123">
            <v>0</v>
          </cell>
        </row>
        <row r="124">
          <cell r="U124">
            <v>3</v>
          </cell>
        </row>
        <row r="125">
          <cell r="U125">
            <v>3</v>
          </cell>
        </row>
        <row r="126">
          <cell r="U126">
            <v>0</v>
          </cell>
        </row>
        <row r="127">
          <cell r="U127">
            <v>1</v>
          </cell>
        </row>
        <row r="128">
          <cell r="G128">
            <v>0</v>
          </cell>
          <cell r="H128">
            <v>3</v>
          </cell>
          <cell r="U128">
            <v>25</v>
          </cell>
        </row>
        <row r="130">
          <cell r="G130">
            <v>0</v>
          </cell>
          <cell r="H130">
            <v>50</v>
          </cell>
          <cell r="U130">
            <v>63</v>
          </cell>
        </row>
        <row r="131">
          <cell r="U131">
            <v>0</v>
          </cell>
        </row>
        <row r="132">
          <cell r="U132">
            <v>0</v>
          </cell>
        </row>
        <row r="133">
          <cell r="G133">
            <v>0</v>
          </cell>
          <cell r="H133">
            <v>250</v>
          </cell>
          <cell r="U133">
            <v>389</v>
          </cell>
        </row>
        <row r="135">
          <cell r="G135">
            <v>0</v>
          </cell>
          <cell r="H135">
            <v>0</v>
          </cell>
          <cell r="U135">
            <v>0</v>
          </cell>
        </row>
        <row r="136">
          <cell r="G136">
            <v>0</v>
          </cell>
          <cell r="H136">
            <v>0</v>
          </cell>
          <cell r="U136">
            <v>0</v>
          </cell>
        </row>
        <row r="137">
          <cell r="G137">
            <v>0</v>
          </cell>
          <cell r="H137">
            <v>0</v>
          </cell>
          <cell r="U137">
            <v>0</v>
          </cell>
        </row>
      </sheetData>
      <sheetData sheetId="20">
        <row r="8">
          <cell r="G8">
            <v>0</v>
          </cell>
          <cell r="H8">
            <v>0</v>
          </cell>
          <cell r="U8">
            <v>0</v>
          </cell>
        </row>
        <row r="9">
          <cell r="G9">
            <v>0</v>
          </cell>
          <cell r="H9">
            <v>0</v>
          </cell>
          <cell r="U9">
            <v>0</v>
          </cell>
        </row>
        <row r="10">
          <cell r="G10">
            <v>45</v>
          </cell>
          <cell r="H10">
            <v>50</v>
          </cell>
          <cell r="U10">
            <v>70</v>
          </cell>
        </row>
        <row r="11">
          <cell r="U11">
            <v>0</v>
          </cell>
        </row>
        <row r="12">
          <cell r="U12">
            <v>7</v>
          </cell>
        </row>
        <row r="13">
          <cell r="G13">
            <v>0</v>
          </cell>
          <cell r="H13">
            <v>0</v>
          </cell>
          <cell r="U13">
            <v>0</v>
          </cell>
        </row>
        <row r="14">
          <cell r="G14">
            <v>0</v>
          </cell>
          <cell r="H14">
            <v>2</v>
          </cell>
          <cell r="U14">
            <v>0</v>
          </cell>
        </row>
        <row r="15">
          <cell r="G15">
            <v>10</v>
          </cell>
          <cell r="H15">
            <v>20</v>
          </cell>
          <cell r="U15">
            <v>9</v>
          </cell>
        </row>
        <row r="16">
          <cell r="U16">
            <v>0</v>
          </cell>
        </row>
        <row r="17">
          <cell r="U17">
            <v>0</v>
          </cell>
        </row>
        <row r="18">
          <cell r="G18">
            <v>0</v>
          </cell>
          <cell r="H18">
            <v>1</v>
          </cell>
          <cell r="U18">
            <v>1</v>
          </cell>
        </row>
        <row r="19">
          <cell r="G19">
            <v>60</v>
          </cell>
          <cell r="H19">
            <v>80</v>
          </cell>
          <cell r="U19">
            <v>131</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52</v>
          </cell>
        </row>
        <row r="32">
          <cell r="G32">
            <v>0</v>
          </cell>
          <cell r="H32">
            <v>9</v>
          </cell>
          <cell r="U32">
            <v>5</v>
          </cell>
        </row>
        <row r="33">
          <cell r="G33">
            <v>0</v>
          </cell>
          <cell r="H33">
            <v>52</v>
          </cell>
          <cell r="U33">
            <v>52</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0</v>
          </cell>
        </row>
        <row r="48">
          <cell r="U48">
            <v>2</v>
          </cell>
        </row>
        <row r="49">
          <cell r="U49">
            <v>2</v>
          </cell>
        </row>
        <row r="50">
          <cell r="G50">
            <v>0</v>
          </cell>
          <cell r="H50">
            <v>440</v>
          </cell>
          <cell r="U50">
            <v>413</v>
          </cell>
        </row>
        <row r="51">
          <cell r="G51">
            <v>0</v>
          </cell>
          <cell r="H51">
            <v>0</v>
          </cell>
          <cell r="U51">
            <v>0</v>
          </cell>
        </row>
        <row r="52">
          <cell r="G52">
            <v>0</v>
          </cell>
          <cell r="H52">
            <v>0</v>
          </cell>
          <cell r="U52">
            <v>0</v>
          </cell>
        </row>
        <row r="53">
          <cell r="G53">
            <v>0</v>
          </cell>
          <cell r="H53">
            <v>0</v>
          </cell>
          <cell r="U53">
            <v>0</v>
          </cell>
        </row>
        <row r="55">
          <cell r="G55">
            <v>0</v>
          </cell>
          <cell r="H55">
            <v>150</v>
          </cell>
          <cell r="U55">
            <v>150</v>
          </cell>
        </row>
        <row r="56">
          <cell r="G56">
            <v>0</v>
          </cell>
          <cell r="H56">
            <v>0</v>
          </cell>
          <cell r="U56">
            <v>0</v>
          </cell>
        </row>
        <row r="57">
          <cell r="G57">
            <v>0</v>
          </cell>
          <cell r="H57">
            <v>0</v>
          </cell>
          <cell r="U57">
            <v>0</v>
          </cell>
        </row>
        <row r="58">
          <cell r="G58">
            <v>0</v>
          </cell>
          <cell r="H58">
            <v>2</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480</v>
          </cell>
          <cell r="U66">
            <v>358</v>
          </cell>
        </row>
        <row r="67">
          <cell r="G67">
            <v>0</v>
          </cell>
          <cell r="H67">
            <v>40</v>
          </cell>
          <cell r="U67">
            <v>39</v>
          </cell>
        </row>
        <row r="68">
          <cell r="G68">
            <v>0</v>
          </cell>
          <cell r="H68">
            <v>0</v>
          </cell>
          <cell r="U68">
            <v>0</v>
          </cell>
        </row>
        <row r="69">
          <cell r="G69">
            <v>0</v>
          </cell>
          <cell r="H69">
            <v>5</v>
          </cell>
          <cell r="U69">
            <v>5</v>
          </cell>
        </row>
        <row r="70">
          <cell r="G70">
            <v>0</v>
          </cell>
          <cell r="H70">
            <v>1</v>
          </cell>
          <cell r="U70">
            <v>36</v>
          </cell>
        </row>
        <row r="72">
          <cell r="G72">
            <v>4500</v>
          </cell>
          <cell r="H72">
            <v>6011</v>
          </cell>
          <cell r="U72">
            <v>7109.3399999999992</v>
          </cell>
        </row>
        <row r="73">
          <cell r="U73">
            <v>3.4162000000000003</v>
          </cell>
        </row>
        <row r="74">
          <cell r="U74">
            <v>3.4162000000000003</v>
          </cell>
        </row>
        <row r="76">
          <cell r="G76">
            <v>300</v>
          </cell>
          <cell r="H76">
            <v>500</v>
          </cell>
          <cell r="U76">
            <v>1487.4</v>
          </cell>
        </row>
        <row r="77">
          <cell r="G77">
            <v>0</v>
          </cell>
          <cell r="H77">
            <v>1</v>
          </cell>
          <cell r="U77">
            <v>0</v>
          </cell>
        </row>
        <row r="78">
          <cell r="G78">
            <v>400</v>
          </cell>
          <cell r="H78">
            <v>700</v>
          </cell>
          <cell r="U78">
            <v>480.95</v>
          </cell>
        </row>
        <row r="79">
          <cell r="G79">
            <v>1</v>
          </cell>
          <cell r="H79">
            <v>2</v>
          </cell>
          <cell r="U79">
            <v>2</v>
          </cell>
        </row>
        <row r="80">
          <cell r="G80">
            <v>0</v>
          </cell>
          <cell r="H80">
            <v>0</v>
          </cell>
          <cell r="U80">
            <v>0</v>
          </cell>
        </row>
        <row r="81">
          <cell r="G81">
            <v>0</v>
          </cell>
          <cell r="H81">
            <v>0</v>
          </cell>
          <cell r="U81">
            <v>0</v>
          </cell>
        </row>
        <row r="82">
          <cell r="G82">
            <v>0</v>
          </cell>
          <cell r="H82">
            <v>0</v>
          </cell>
          <cell r="U82">
            <v>0</v>
          </cell>
        </row>
        <row r="83">
          <cell r="G83">
            <v>400</v>
          </cell>
          <cell r="H83">
            <v>700</v>
          </cell>
          <cell r="U83">
            <v>606.69000000000005</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400</v>
          </cell>
          <cell r="H91">
            <v>680</v>
          </cell>
          <cell r="U91">
            <v>631.1</v>
          </cell>
        </row>
        <row r="92">
          <cell r="G92">
            <v>10</v>
          </cell>
          <cell r="H92">
            <v>30</v>
          </cell>
          <cell r="U92">
            <v>0</v>
          </cell>
        </row>
        <row r="93">
          <cell r="G93">
            <v>0</v>
          </cell>
          <cell r="H93">
            <v>0</v>
          </cell>
          <cell r="U93">
            <v>0</v>
          </cell>
        </row>
        <row r="94">
          <cell r="G94">
            <v>0</v>
          </cell>
          <cell r="H94">
            <v>0</v>
          </cell>
          <cell r="U94">
            <v>0</v>
          </cell>
        </row>
        <row r="95">
          <cell r="U95">
            <v>0</v>
          </cell>
        </row>
        <row r="96">
          <cell r="U96">
            <v>0</v>
          </cell>
        </row>
        <row r="97">
          <cell r="G97">
            <v>0</v>
          </cell>
          <cell r="H97">
            <v>24000</v>
          </cell>
          <cell r="U97">
            <v>23861.58</v>
          </cell>
        </row>
        <row r="99">
          <cell r="G99">
            <v>0</v>
          </cell>
          <cell r="H99">
            <v>0</v>
          </cell>
          <cell r="U99">
            <v>0</v>
          </cell>
        </row>
        <row r="100">
          <cell r="G100">
            <v>0</v>
          </cell>
          <cell r="H100">
            <v>0</v>
          </cell>
          <cell r="U100">
            <v>0</v>
          </cell>
        </row>
        <row r="102">
          <cell r="G102">
            <v>9000</v>
          </cell>
          <cell r="H102">
            <v>18000</v>
          </cell>
          <cell r="U102">
            <v>13546.099999999999</v>
          </cell>
        </row>
        <row r="104">
          <cell r="G104">
            <v>80</v>
          </cell>
          <cell r="H104">
            <v>120</v>
          </cell>
          <cell r="U104">
            <v>120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20</v>
          </cell>
          <cell r="U111">
            <v>20</v>
          </cell>
        </row>
        <row r="112">
          <cell r="G112">
            <v>0</v>
          </cell>
          <cell r="H112">
            <v>1500</v>
          </cell>
          <cell r="U112">
            <v>2708</v>
          </cell>
        </row>
        <row r="113">
          <cell r="G113">
            <v>0</v>
          </cell>
          <cell r="H113">
            <v>7000</v>
          </cell>
          <cell r="U113">
            <v>6369</v>
          </cell>
        </row>
        <row r="115">
          <cell r="G115">
            <v>0</v>
          </cell>
          <cell r="H115">
            <v>450</v>
          </cell>
          <cell r="U115">
            <v>404</v>
          </cell>
        </row>
        <row r="116">
          <cell r="U116">
            <v>0</v>
          </cell>
        </row>
        <row r="117">
          <cell r="U117">
            <v>0</v>
          </cell>
        </row>
        <row r="118">
          <cell r="G118">
            <v>0</v>
          </cell>
          <cell r="H118">
            <v>0</v>
          </cell>
          <cell r="U118">
            <v>0</v>
          </cell>
        </row>
        <row r="119">
          <cell r="G119">
            <v>0</v>
          </cell>
          <cell r="H119">
            <v>25</v>
          </cell>
          <cell r="U119">
            <v>21</v>
          </cell>
        </row>
        <row r="120">
          <cell r="U120">
            <v>2</v>
          </cell>
        </row>
        <row r="121">
          <cell r="U121">
            <v>1</v>
          </cell>
        </row>
        <row r="122">
          <cell r="U122">
            <v>0</v>
          </cell>
        </row>
        <row r="123">
          <cell r="U123">
            <v>0</v>
          </cell>
        </row>
        <row r="124">
          <cell r="U124">
            <v>0</v>
          </cell>
        </row>
        <row r="125">
          <cell r="U125">
            <v>0</v>
          </cell>
        </row>
        <row r="126">
          <cell r="U126">
            <v>0</v>
          </cell>
        </row>
        <row r="127">
          <cell r="U127">
            <v>0</v>
          </cell>
        </row>
        <row r="128">
          <cell r="G128">
            <v>0</v>
          </cell>
          <cell r="H128">
            <v>2</v>
          </cell>
          <cell r="U128">
            <v>0</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21">
        <row r="8">
          <cell r="G8">
            <v>2166.5</v>
          </cell>
          <cell r="H8">
            <v>2500</v>
          </cell>
          <cell r="U8">
            <v>2795</v>
          </cell>
        </row>
        <row r="9">
          <cell r="G9">
            <v>4776.76</v>
          </cell>
          <cell r="H9">
            <v>5000</v>
          </cell>
          <cell r="U9">
            <v>7119.9710000000005</v>
          </cell>
        </row>
        <row r="10">
          <cell r="G10">
            <v>156</v>
          </cell>
          <cell r="H10">
            <v>140</v>
          </cell>
          <cell r="U10">
            <v>143</v>
          </cell>
        </row>
        <row r="11">
          <cell r="U11">
            <v>19</v>
          </cell>
        </row>
        <row r="12">
          <cell r="U12">
            <v>9</v>
          </cell>
        </row>
        <row r="13">
          <cell r="G13">
            <v>1</v>
          </cell>
          <cell r="H13">
            <v>1</v>
          </cell>
          <cell r="U13">
            <v>1</v>
          </cell>
        </row>
        <row r="14">
          <cell r="G14">
            <v>3</v>
          </cell>
          <cell r="H14">
            <v>4</v>
          </cell>
          <cell r="U14">
            <v>0</v>
          </cell>
        </row>
        <row r="15">
          <cell r="G15">
            <v>66</v>
          </cell>
          <cell r="H15">
            <v>60</v>
          </cell>
          <cell r="U15">
            <v>61</v>
          </cell>
        </row>
        <row r="16">
          <cell r="U16">
            <v>67</v>
          </cell>
        </row>
        <row r="17">
          <cell r="U17">
            <v>53</v>
          </cell>
        </row>
        <row r="18">
          <cell r="G18">
            <v>1</v>
          </cell>
          <cell r="H18">
            <v>2</v>
          </cell>
          <cell r="U18">
            <v>2</v>
          </cell>
        </row>
        <row r="19">
          <cell r="G19">
            <v>132</v>
          </cell>
          <cell r="H19">
            <v>130</v>
          </cell>
          <cell r="U19">
            <v>130</v>
          </cell>
        </row>
        <row r="20">
          <cell r="G20">
            <v>1</v>
          </cell>
          <cell r="H20">
            <v>1</v>
          </cell>
          <cell r="U20">
            <v>1</v>
          </cell>
        </row>
        <row r="21">
          <cell r="U21">
            <v>0</v>
          </cell>
        </row>
        <row r="22">
          <cell r="U22">
            <v>0</v>
          </cell>
        </row>
        <row r="23">
          <cell r="G23">
            <v>53</v>
          </cell>
          <cell r="H23">
            <v>60</v>
          </cell>
          <cell r="U23">
            <v>60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52</v>
          </cell>
        </row>
        <row r="32">
          <cell r="G32">
            <v>0</v>
          </cell>
          <cell r="H32">
            <v>100</v>
          </cell>
          <cell r="U32">
            <v>139</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0</v>
          </cell>
        </row>
        <row r="48">
          <cell r="U48">
            <v>0</v>
          </cell>
        </row>
        <row r="49">
          <cell r="U49">
            <v>0</v>
          </cell>
        </row>
        <row r="50">
          <cell r="G50">
            <v>0</v>
          </cell>
          <cell r="H50">
            <v>200</v>
          </cell>
          <cell r="U50">
            <v>139</v>
          </cell>
        </row>
        <row r="51">
          <cell r="G51">
            <v>0</v>
          </cell>
          <cell r="H51">
            <v>0</v>
          </cell>
          <cell r="U51">
            <v>0</v>
          </cell>
        </row>
        <row r="52">
          <cell r="G52">
            <v>0</v>
          </cell>
          <cell r="H52">
            <v>0</v>
          </cell>
          <cell r="U52">
            <v>0</v>
          </cell>
        </row>
        <row r="53">
          <cell r="G53">
            <v>0</v>
          </cell>
          <cell r="H53">
            <v>0</v>
          </cell>
          <cell r="U53">
            <v>0</v>
          </cell>
        </row>
        <row r="55">
          <cell r="G55">
            <v>0</v>
          </cell>
          <cell r="H55">
            <v>170</v>
          </cell>
          <cell r="U55">
            <v>213</v>
          </cell>
        </row>
        <row r="56">
          <cell r="G56">
            <v>0</v>
          </cell>
          <cell r="H56">
            <v>1</v>
          </cell>
          <cell r="U56">
            <v>0</v>
          </cell>
        </row>
        <row r="57">
          <cell r="G57">
            <v>0</v>
          </cell>
          <cell r="H57">
            <v>0</v>
          </cell>
          <cell r="U57">
            <v>0</v>
          </cell>
        </row>
        <row r="58">
          <cell r="G58">
            <v>0</v>
          </cell>
          <cell r="H58">
            <v>5</v>
          </cell>
          <cell r="U58">
            <v>13</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40</v>
          </cell>
          <cell r="U66">
            <v>30</v>
          </cell>
        </row>
        <row r="67">
          <cell r="G67">
            <v>0</v>
          </cell>
          <cell r="H67">
            <v>3</v>
          </cell>
          <cell r="U67">
            <v>3</v>
          </cell>
        </row>
        <row r="68">
          <cell r="G68">
            <v>0</v>
          </cell>
          <cell r="H68">
            <v>0</v>
          </cell>
          <cell r="U68">
            <v>0</v>
          </cell>
        </row>
        <row r="69">
          <cell r="G69">
            <v>0</v>
          </cell>
          <cell r="H69">
            <v>4</v>
          </cell>
          <cell r="U69">
            <v>4</v>
          </cell>
        </row>
        <row r="70">
          <cell r="G70">
            <v>0</v>
          </cell>
          <cell r="H70">
            <v>100</v>
          </cell>
          <cell r="U70">
            <v>300</v>
          </cell>
        </row>
        <row r="72">
          <cell r="G72">
            <v>3065.98</v>
          </cell>
          <cell r="H72">
            <v>2000</v>
          </cell>
          <cell r="U72">
            <v>2099</v>
          </cell>
        </row>
        <row r="73">
          <cell r="U73">
            <v>9.8924000000000003</v>
          </cell>
        </row>
        <row r="74">
          <cell r="U74">
            <v>9.0319000000000003</v>
          </cell>
        </row>
        <row r="76">
          <cell r="G76">
            <v>10203</v>
          </cell>
          <cell r="H76">
            <v>6000</v>
          </cell>
          <cell r="U76">
            <v>7380.5</v>
          </cell>
        </row>
        <row r="77">
          <cell r="G77">
            <v>0</v>
          </cell>
          <cell r="H77">
            <v>0</v>
          </cell>
          <cell r="U77">
            <v>0</v>
          </cell>
        </row>
        <row r="78">
          <cell r="G78">
            <v>1100.05</v>
          </cell>
          <cell r="H78">
            <v>700</v>
          </cell>
          <cell r="U78">
            <v>618.1</v>
          </cell>
        </row>
        <row r="79">
          <cell r="G79">
            <v>11</v>
          </cell>
          <cell r="H79">
            <v>11</v>
          </cell>
          <cell r="U79">
            <v>11</v>
          </cell>
        </row>
        <row r="80">
          <cell r="G80">
            <v>0</v>
          </cell>
          <cell r="H80">
            <v>0</v>
          </cell>
          <cell r="U80">
            <v>0</v>
          </cell>
        </row>
        <row r="81">
          <cell r="G81">
            <v>281.25</v>
          </cell>
          <cell r="H81">
            <v>200</v>
          </cell>
          <cell r="U81">
            <v>191.86</v>
          </cell>
        </row>
        <row r="82">
          <cell r="G82">
            <v>13904</v>
          </cell>
          <cell r="H82">
            <v>5000</v>
          </cell>
          <cell r="U82">
            <v>4060</v>
          </cell>
        </row>
        <row r="83">
          <cell r="G83">
            <v>2041.43</v>
          </cell>
          <cell r="H83">
            <v>1300</v>
          </cell>
          <cell r="U83">
            <v>1110.6199999999999</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252</v>
          </cell>
          <cell r="H92">
            <v>200</v>
          </cell>
          <cell r="U92">
            <v>314.69</v>
          </cell>
        </row>
        <row r="93">
          <cell r="G93">
            <v>0</v>
          </cell>
          <cell r="H93">
            <v>0</v>
          </cell>
          <cell r="U93">
            <v>0</v>
          </cell>
        </row>
        <row r="94">
          <cell r="G94">
            <v>0</v>
          </cell>
          <cell r="H94">
            <v>0</v>
          </cell>
          <cell r="U94">
            <v>0</v>
          </cell>
        </row>
        <row r="95">
          <cell r="U95">
            <v>407</v>
          </cell>
        </row>
        <row r="96">
          <cell r="U96">
            <v>407</v>
          </cell>
        </row>
        <row r="97">
          <cell r="G97">
            <v>0</v>
          </cell>
          <cell r="H97">
            <v>50000</v>
          </cell>
          <cell r="U97">
            <v>184408.77820000003</v>
          </cell>
        </row>
        <row r="99">
          <cell r="G99">
            <v>0</v>
          </cell>
          <cell r="H99">
            <v>0</v>
          </cell>
          <cell r="U99">
            <v>0</v>
          </cell>
        </row>
        <row r="100">
          <cell r="G100">
            <v>0</v>
          </cell>
          <cell r="H100">
            <v>0</v>
          </cell>
          <cell r="U100">
            <v>0</v>
          </cell>
        </row>
        <row r="102">
          <cell r="G102">
            <v>150000</v>
          </cell>
          <cell r="H102">
            <v>150000</v>
          </cell>
          <cell r="U102">
            <v>168948.69820000001</v>
          </cell>
        </row>
        <row r="104">
          <cell r="G104">
            <v>240</v>
          </cell>
          <cell r="H104">
            <v>240</v>
          </cell>
          <cell r="U104">
            <v>240</v>
          </cell>
        </row>
        <row r="105">
          <cell r="G105">
            <v>1</v>
          </cell>
          <cell r="H105">
            <v>1</v>
          </cell>
          <cell r="U105">
            <v>1</v>
          </cell>
        </row>
        <row r="106">
          <cell r="G106">
            <v>0</v>
          </cell>
          <cell r="H106">
            <v>0</v>
          </cell>
          <cell r="U106">
            <v>0</v>
          </cell>
        </row>
        <row r="107">
          <cell r="G107">
            <v>0</v>
          </cell>
          <cell r="H107">
            <v>0</v>
          </cell>
          <cell r="U107">
            <v>0</v>
          </cell>
        </row>
        <row r="108">
          <cell r="U108">
            <v>0</v>
          </cell>
        </row>
        <row r="109">
          <cell r="U109">
            <v>0</v>
          </cell>
        </row>
        <row r="111">
          <cell r="G111">
            <v>0</v>
          </cell>
          <cell r="H111">
            <v>15</v>
          </cell>
          <cell r="U111">
            <v>16</v>
          </cell>
        </row>
        <row r="112">
          <cell r="G112">
            <v>0</v>
          </cell>
          <cell r="H112">
            <v>450</v>
          </cell>
          <cell r="U112">
            <v>669</v>
          </cell>
        </row>
        <row r="113">
          <cell r="G113">
            <v>0</v>
          </cell>
          <cell r="H113">
            <v>6000</v>
          </cell>
          <cell r="U113">
            <v>8821.1</v>
          </cell>
        </row>
        <row r="115">
          <cell r="G115">
            <v>0</v>
          </cell>
          <cell r="H115">
            <v>400</v>
          </cell>
          <cell r="U115">
            <v>348</v>
          </cell>
        </row>
        <row r="116">
          <cell r="U116">
            <v>29</v>
          </cell>
        </row>
        <row r="117">
          <cell r="U117">
            <v>41</v>
          </cell>
        </row>
        <row r="118">
          <cell r="G118">
            <v>0</v>
          </cell>
          <cell r="H118">
            <v>0</v>
          </cell>
          <cell r="U118">
            <v>0</v>
          </cell>
        </row>
        <row r="119">
          <cell r="G119">
            <v>0</v>
          </cell>
          <cell r="H119">
            <v>60</v>
          </cell>
          <cell r="U119">
            <v>60</v>
          </cell>
        </row>
        <row r="120">
          <cell r="U120">
            <v>0</v>
          </cell>
        </row>
        <row r="121">
          <cell r="U121">
            <v>0</v>
          </cell>
        </row>
        <row r="122">
          <cell r="U122">
            <v>0</v>
          </cell>
        </row>
        <row r="123">
          <cell r="U123">
            <v>0</v>
          </cell>
        </row>
        <row r="124">
          <cell r="U124">
            <v>12</v>
          </cell>
        </row>
        <row r="125">
          <cell r="U125">
            <v>14</v>
          </cell>
        </row>
        <row r="126">
          <cell r="U126">
            <v>0</v>
          </cell>
        </row>
        <row r="127">
          <cell r="U127">
            <v>0</v>
          </cell>
        </row>
        <row r="128">
          <cell r="G128">
            <v>0</v>
          </cell>
          <cell r="H128">
            <v>5</v>
          </cell>
          <cell r="U128">
            <v>5</v>
          </cell>
        </row>
        <row r="130">
          <cell r="G130">
            <v>0</v>
          </cell>
          <cell r="H130">
            <v>10</v>
          </cell>
          <cell r="U130">
            <v>3</v>
          </cell>
        </row>
        <row r="131">
          <cell r="U131">
            <v>1</v>
          </cell>
        </row>
        <row r="132">
          <cell r="U132">
            <v>1</v>
          </cell>
        </row>
        <row r="133">
          <cell r="G133">
            <v>0</v>
          </cell>
          <cell r="H133">
            <v>20</v>
          </cell>
          <cell r="U133">
            <v>12</v>
          </cell>
        </row>
        <row r="135">
          <cell r="G135">
            <v>0</v>
          </cell>
          <cell r="H135">
            <v>0</v>
          </cell>
          <cell r="U135">
            <v>0</v>
          </cell>
        </row>
        <row r="136">
          <cell r="G136">
            <v>0</v>
          </cell>
          <cell r="H136">
            <v>0</v>
          </cell>
          <cell r="U136">
            <v>0</v>
          </cell>
        </row>
        <row r="137">
          <cell r="G137">
            <v>0</v>
          </cell>
          <cell r="H137">
            <v>0</v>
          </cell>
          <cell r="U137">
            <v>0</v>
          </cell>
        </row>
      </sheetData>
      <sheetData sheetId="22">
        <row r="8">
          <cell r="G8">
            <v>39</v>
          </cell>
          <cell r="H8">
            <v>39</v>
          </cell>
          <cell r="U8">
            <v>36.5</v>
          </cell>
        </row>
        <row r="9">
          <cell r="G9">
            <v>336</v>
          </cell>
          <cell r="H9">
            <v>336</v>
          </cell>
          <cell r="U9">
            <v>348</v>
          </cell>
        </row>
        <row r="10">
          <cell r="G10">
            <v>70</v>
          </cell>
          <cell r="H10">
            <v>40</v>
          </cell>
          <cell r="U10">
            <v>55</v>
          </cell>
        </row>
        <row r="11">
          <cell r="U11">
            <v>7</v>
          </cell>
        </row>
        <row r="12">
          <cell r="U12">
            <v>33</v>
          </cell>
        </row>
        <row r="13">
          <cell r="G13">
            <v>1</v>
          </cell>
          <cell r="H13">
            <v>1</v>
          </cell>
          <cell r="U13">
            <v>0</v>
          </cell>
        </row>
        <row r="14">
          <cell r="G14">
            <v>4</v>
          </cell>
          <cell r="H14">
            <v>3</v>
          </cell>
          <cell r="U14">
            <v>0</v>
          </cell>
        </row>
        <row r="15">
          <cell r="G15">
            <v>39</v>
          </cell>
          <cell r="H15">
            <v>30</v>
          </cell>
          <cell r="U15">
            <v>35</v>
          </cell>
        </row>
        <row r="16">
          <cell r="U16">
            <v>6</v>
          </cell>
        </row>
        <row r="17">
          <cell r="U17">
            <v>4</v>
          </cell>
        </row>
        <row r="18">
          <cell r="G18">
            <v>1</v>
          </cell>
          <cell r="H18">
            <v>1</v>
          </cell>
          <cell r="U18">
            <v>3</v>
          </cell>
        </row>
        <row r="19">
          <cell r="G19">
            <v>203</v>
          </cell>
          <cell r="H19">
            <v>110</v>
          </cell>
          <cell r="U19">
            <v>100</v>
          </cell>
        </row>
        <row r="20">
          <cell r="G20">
            <v>1</v>
          </cell>
          <cell r="H20">
            <v>1</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25</v>
          </cell>
          <cell r="U31">
            <v>27</v>
          </cell>
        </row>
        <row r="32">
          <cell r="G32">
            <v>0</v>
          </cell>
          <cell r="H32">
            <v>100</v>
          </cell>
          <cell r="U32">
            <v>100</v>
          </cell>
        </row>
        <row r="33">
          <cell r="G33">
            <v>0</v>
          </cell>
          <cell r="H33">
            <v>52</v>
          </cell>
          <cell r="U33">
            <v>53</v>
          </cell>
        </row>
        <row r="34">
          <cell r="G34">
            <v>0</v>
          </cell>
          <cell r="H34">
            <v>100</v>
          </cell>
          <cell r="U34">
            <v>100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9</v>
          </cell>
          <cell r="U47">
            <v>0</v>
          </cell>
        </row>
        <row r="48">
          <cell r="U48">
            <v>0</v>
          </cell>
        </row>
        <row r="49">
          <cell r="U49">
            <v>0</v>
          </cell>
        </row>
        <row r="50">
          <cell r="G50">
            <v>0</v>
          </cell>
          <cell r="H50">
            <v>600</v>
          </cell>
          <cell r="U50">
            <v>469</v>
          </cell>
        </row>
        <row r="51">
          <cell r="G51">
            <v>0</v>
          </cell>
          <cell r="H51">
            <v>0</v>
          </cell>
          <cell r="U51">
            <v>0</v>
          </cell>
        </row>
        <row r="52">
          <cell r="G52">
            <v>0</v>
          </cell>
          <cell r="H52">
            <v>0</v>
          </cell>
          <cell r="U52">
            <v>0</v>
          </cell>
        </row>
        <row r="53">
          <cell r="G53">
            <v>0</v>
          </cell>
          <cell r="H53">
            <v>0</v>
          </cell>
          <cell r="U53">
            <v>0</v>
          </cell>
        </row>
        <row r="55">
          <cell r="G55">
            <v>0</v>
          </cell>
          <cell r="H55">
            <v>120</v>
          </cell>
          <cell r="U55">
            <v>236</v>
          </cell>
        </row>
        <row r="56">
          <cell r="G56">
            <v>0</v>
          </cell>
          <cell r="H56">
            <v>0</v>
          </cell>
          <cell r="U56">
            <v>0</v>
          </cell>
        </row>
        <row r="57">
          <cell r="G57">
            <v>0</v>
          </cell>
          <cell r="H57">
            <v>0</v>
          </cell>
          <cell r="U57">
            <v>0</v>
          </cell>
        </row>
        <row r="58">
          <cell r="G58">
            <v>0</v>
          </cell>
          <cell r="H58">
            <v>2</v>
          </cell>
          <cell r="U58">
            <v>5</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90</v>
          </cell>
          <cell r="U66">
            <v>93</v>
          </cell>
        </row>
        <row r="67">
          <cell r="G67">
            <v>0</v>
          </cell>
          <cell r="H67">
            <v>32</v>
          </cell>
          <cell r="U67">
            <v>32</v>
          </cell>
        </row>
        <row r="68">
          <cell r="G68">
            <v>0</v>
          </cell>
          <cell r="H68">
            <v>0</v>
          </cell>
          <cell r="U68">
            <v>0</v>
          </cell>
        </row>
        <row r="69">
          <cell r="G69">
            <v>0</v>
          </cell>
          <cell r="H69">
            <v>4</v>
          </cell>
          <cell r="U69">
            <v>10</v>
          </cell>
        </row>
        <row r="70">
          <cell r="G70">
            <v>0</v>
          </cell>
          <cell r="H70">
            <v>100</v>
          </cell>
          <cell r="U70">
            <v>101</v>
          </cell>
        </row>
        <row r="72">
          <cell r="G72">
            <v>1179</v>
          </cell>
          <cell r="H72">
            <v>350</v>
          </cell>
          <cell r="U72">
            <v>858.09999999999991</v>
          </cell>
        </row>
        <row r="73">
          <cell r="U73">
            <v>12.657999999999998</v>
          </cell>
        </row>
        <row r="74">
          <cell r="U74">
            <v>13.358000000000001</v>
          </cell>
        </row>
        <row r="76">
          <cell r="G76">
            <v>0</v>
          </cell>
          <cell r="H76">
            <v>0</v>
          </cell>
          <cell r="U76">
            <v>0</v>
          </cell>
        </row>
        <row r="77">
          <cell r="G77">
            <v>0</v>
          </cell>
          <cell r="H77">
            <v>0</v>
          </cell>
          <cell r="U77">
            <v>0</v>
          </cell>
        </row>
        <row r="78">
          <cell r="G78">
            <v>418</v>
          </cell>
          <cell r="H78">
            <v>250</v>
          </cell>
          <cell r="U78">
            <v>493.46000000000004</v>
          </cell>
        </row>
        <row r="79">
          <cell r="G79">
            <v>0</v>
          </cell>
          <cell r="H79">
            <v>1</v>
          </cell>
          <cell r="U79">
            <v>1</v>
          </cell>
        </row>
        <row r="80">
          <cell r="G80">
            <v>1066</v>
          </cell>
          <cell r="H80">
            <v>500</v>
          </cell>
          <cell r="U80">
            <v>485.45499999999998</v>
          </cell>
        </row>
        <row r="81">
          <cell r="G81">
            <v>675</v>
          </cell>
          <cell r="H81">
            <v>675</v>
          </cell>
          <cell r="U81">
            <v>426.85</v>
          </cell>
        </row>
        <row r="82">
          <cell r="G82">
            <v>0</v>
          </cell>
          <cell r="H82">
            <v>0</v>
          </cell>
          <cell r="U82">
            <v>0</v>
          </cell>
        </row>
        <row r="83">
          <cell r="G83">
            <v>547</v>
          </cell>
          <cell r="H83">
            <v>550</v>
          </cell>
          <cell r="U83">
            <v>495.14</v>
          </cell>
        </row>
        <row r="84">
          <cell r="G84">
            <v>179.79849999999999</v>
          </cell>
          <cell r="H84">
            <v>179.79849999999999</v>
          </cell>
          <cell r="U84">
            <v>263.84000000000003</v>
          </cell>
        </row>
        <row r="85">
          <cell r="G85">
            <v>0</v>
          </cell>
          <cell r="H85">
            <v>4</v>
          </cell>
          <cell r="U85">
            <v>4</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293</v>
          </cell>
          <cell r="H91">
            <v>210</v>
          </cell>
          <cell r="U91">
            <v>261</v>
          </cell>
        </row>
        <row r="92">
          <cell r="G92">
            <v>0</v>
          </cell>
          <cell r="H92">
            <v>0</v>
          </cell>
          <cell r="U92">
            <v>0</v>
          </cell>
        </row>
        <row r="93">
          <cell r="G93">
            <v>0</v>
          </cell>
          <cell r="H93">
            <v>0</v>
          </cell>
          <cell r="U93">
            <v>0</v>
          </cell>
        </row>
        <row r="94">
          <cell r="G94">
            <v>857</v>
          </cell>
          <cell r="H94">
            <v>250</v>
          </cell>
          <cell r="U94">
            <v>253.5</v>
          </cell>
        </row>
        <row r="95">
          <cell r="U95">
            <v>0</v>
          </cell>
        </row>
        <row r="96">
          <cell r="U96">
            <v>0</v>
          </cell>
        </row>
        <row r="97">
          <cell r="G97">
            <v>0</v>
          </cell>
          <cell r="H97">
            <v>8714.7985000000008</v>
          </cell>
          <cell r="U97">
            <v>16542.475000000002</v>
          </cell>
        </row>
        <row r="99">
          <cell r="G99">
            <v>0</v>
          </cell>
          <cell r="H99">
            <v>0</v>
          </cell>
          <cell r="U99">
            <v>0</v>
          </cell>
        </row>
        <row r="100">
          <cell r="G100">
            <v>0</v>
          </cell>
          <cell r="H100">
            <v>0</v>
          </cell>
          <cell r="U100">
            <v>0</v>
          </cell>
        </row>
        <row r="102">
          <cell r="G102">
            <v>8277</v>
          </cell>
          <cell r="H102">
            <v>6000</v>
          </cell>
          <cell r="U102">
            <v>13258.630000000001</v>
          </cell>
        </row>
        <row r="104">
          <cell r="G104">
            <v>0</v>
          </cell>
          <cell r="H104">
            <v>0</v>
          </cell>
          <cell r="U104">
            <v>0</v>
          </cell>
        </row>
        <row r="105">
          <cell r="G105">
            <v>0</v>
          </cell>
          <cell r="H105">
            <v>0</v>
          </cell>
          <cell r="U105">
            <v>0</v>
          </cell>
        </row>
        <row r="106">
          <cell r="G106">
            <v>29.3</v>
          </cell>
          <cell r="H106">
            <v>29.3</v>
          </cell>
          <cell r="U106">
            <v>26.923299999999998</v>
          </cell>
        </row>
        <row r="107">
          <cell r="G107">
            <v>0</v>
          </cell>
          <cell r="H107">
            <v>0</v>
          </cell>
          <cell r="U107">
            <v>0</v>
          </cell>
        </row>
        <row r="108">
          <cell r="U108">
            <v>3</v>
          </cell>
        </row>
        <row r="109">
          <cell r="U109">
            <v>3</v>
          </cell>
        </row>
        <row r="111">
          <cell r="G111">
            <v>0</v>
          </cell>
          <cell r="H111">
            <v>15</v>
          </cell>
          <cell r="U111">
            <v>18</v>
          </cell>
        </row>
        <row r="112">
          <cell r="G112">
            <v>0</v>
          </cell>
          <cell r="H112">
            <v>560</v>
          </cell>
          <cell r="U112">
            <v>765</v>
          </cell>
        </row>
        <row r="113">
          <cell r="G113">
            <v>0</v>
          </cell>
          <cell r="H113">
            <v>200</v>
          </cell>
          <cell r="U113">
            <v>256.65999999999997</v>
          </cell>
        </row>
        <row r="115">
          <cell r="G115">
            <v>0</v>
          </cell>
          <cell r="H115">
            <v>400</v>
          </cell>
          <cell r="U115">
            <v>454</v>
          </cell>
        </row>
        <row r="116">
          <cell r="U116">
            <v>22</v>
          </cell>
        </row>
        <row r="117">
          <cell r="U117">
            <v>28</v>
          </cell>
        </row>
        <row r="118">
          <cell r="G118">
            <v>0</v>
          </cell>
          <cell r="H118">
            <v>0</v>
          </cell>
          <cell r="U118">
            <v>4</v>
          </cell>
        </row>
        <row r="119">
          <cell r="G119">
            <v>0</v>
          </cell>
          <cell r="H119">
            <v>73</v>
          </cell>
          <cell r="U119">
            <v>74</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2</v>
          </cell>
          <cell r="U128">
            <v>2</v>
          </cell>
        </row>
        <row r="130">
          <cell r="G130">
            <v>0</v>
          </cell>
          <cell r="H130">
            <v>20</v>
          </cell>
          <cell r="U130">
            <v>25</v>
          </cell>
        </row>
        <row r="131">
          <cell r="U131">
            <v>1E-3</v>
          </cell>
        </row>
        <row r="132">
          <cell r="U132">
            <v>1E-3</v>
          </cell>
        </row>
        <row r="133">
          <cell r="G133">
            <v>0</v>
          </cell>
          <cell r="H133">
            <v>100</v>
          </cell>
          <cell r="U133">
            <v>106</v>
          </cell>
        </row>
        <row r="135">
          <cell r="G135">
            <v>0</v>
          </cell>
          <cell r="H135">
            <v>0</v>
          </cell>
          <cell r="U135">
            <v>0</v>
          </cell>
        </row>
        <row r="136">
          <cell r="G136">
            <v>0</v>
          </cell>
          <cell r="H136">
            <v>0</v>
          </cell>
          <cell r="U136">
            <v>0</v>
          </cell>
        </row>
        <row r="137">
          <cell r="G137">
            <v>0</v>
          </cell>
          <cell r="H137">
            <v>0</v>
          </cell>
          <cell r="U137">
            <v>0</v>
          </cell>
        </row>
      </sheetData>
      <sheetData sheetId="23">
        <row r="8">
          <cell r="G8">
            <v>0</v>
          </cell>
          <cell r="H8">
            <v>0</v>
          </cell>
          <cell r="U8">
            <v>0</v>
          </cell>
        </row>
        <row r="9">
          <cell r="G9">
            <v>0</v>
          </cell>
          <cell r="H9">
            <v>0</v>
          </cell>
          <cell r="U9">
            <v>0</v>
          </cell>
        </row>
        <row r="10">
          <cell r="G10">
            <v>80</v>
          </cell>
          <cell r="H10">
            <v>100</v>
          </cell>
          <cell r="U10">
            <v>100</v>
          </cell>
        </row>
        <row r="11">
          <cell r="U11">
            <v>8</v>
          </cell>
        </row>
        <row r="12">
          <cell r="U12">
            <v>8</v>
          </cell>
        </row>
        <row r="13">
          <cell r="G13">
            <v>1</v>
          </cell>
          <cell r="H13">
            <v>1</v>
          </cell>
          <cell r="U13">
            <v>0</v>
          </cell>
        </row>
        <row r="14">
          <cell r="G14">
            <v>1</v>
          </cell>
          <cell r="H14">
            <v>3</v>
          </cell>
          <cell r="U14">
            <v>0</v>
          </cell>
        </row>
        <row r="15">
          <cell r="G15">
            <v>39</v>
          </cell>
          <cell r="H15">
            <v>40</v>
          </cell>
          <cell r="U15">
            <v>30</v>
          </cell>
        </row>
        <row r="16">
          <cell r="U16">
            <v>0</v>
          </cell>
        </row>
        <row r="17">
          <cell r="U17">
            <v>0</v>
          </cell>
        </row>
        <row r="18">
          <cell r="G18">
            <v>1</v>
          </cell>
          <cell r="H18">
            <v>1</v>
          </cell>
          <cell r="U18">
            <v>1</v>
          </cell>
        </row>
        <row r="19">
          <cell r="G19">
            <v>180</v>
          </cell>
          <cell r="H19">
            <v>190</v>
          </cell>
          <cell r="U19">
            <v>195</v>
          </cell>
        </row>
        <row r="20">
          <cell r="G20">
            <v>1</v>
          </cell>
          <cell r="H20">
            <v>1</v>
          </cell>
          <cell r="U20">
            <v>1</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47</v>
          </cell>
        </row>
        <row r="32">
          <cell r="G32">
            <v>0</v>
          </cell>
          <cell r="H32">
            <v>100</v>
          </cell>
          <cell r="U32">
            <v>118</v>
          </cell>
        </row>
        <row r="33">
          <cell r="G33">
            <v>0</v>
          </cell>
          <cell r="H33">
            <v>52</v>
          </cell>
          <cell r="U33">
            <v>47</v>
          </cell>
        </row>
        <row r="34">
          <cell r="G34">
            <v>0</v>
          </cell>
          <cell r="H34">
            <v>100</v>
          </cell>
          <cell r="U34">
            <v>89</v>
          </cell>
        </row>
        <row r="35">
          <cell r="G35">
            <v>0</v>
          </cell>
          <cell r="H35">
            <v>0</v>
          </cell>
          <cell r="U35">
            <v>0</v>
          </cell>
        </row>
        <row r="36">
          <cell r="G36">
            <v>0</v>
          </cell>
          <cell r="H36">
            <v>0</v>
          </cell>
          <cell r="U36">
            <v>0</v>
          </cell>
        </row>
        <row r="37">
          <cell r="G37">
            <v>0</v>
          </cell>
          <cell r="H37">
            <v>0</v>
          </cell>
          <cell r="U37">
            <v>0</v>
          </cell>
        </row>
        <row r="38">
          <cell r="G38">
            <v>0</v>
          </cell>
          <cell r="H38">
            <v>44</v>
          </cell>
          <cell r="U38">
            <v>39</v>
          </cell>
        </row>
        <row r="39">
          <cell r="G39">
            <v>0</v>
          </cell>
          <cell r="H39">
            <v>2</v>
          </cell>
          <cell r="U39">
            <v>2</v>
          </cell>
        </row>
        <row r="40">
          <cell r="G40">
            <v>0</v>
          </cell>
          <cell r="H40">
            <v>2</v>
          </cell>
          <cell r="U40">
            <v>2</v>
          </cell>
        </row>
        <row r="44">
          <cell r="G44">
            <v>0</v>
          </cell>
          <cell r="H44">
            <v>0</v>
          </cell>
          <cell r="U44">
            <v>0</v>
          </cell>
        </row>
        <row r="45">
          <cell r="G45">
            <v>0</v>
          </cell>
          <cell r="H45">
            <v>0</v>
          </cell>
          <cell r="U45">
            <v>0</v>
          </cell>
        </row>
        <row r="47">
          <cell r="G47">
            <v>0</v>
          </cell>
          <cell r="H47">
            <v>10</v>
          </cell>
          <cell r="U47">
            <v>0</v>
          </cell>
        </row>
        <row r="48">
          <cell r="U48">
            <v>0</v>
          </cell>
        </row>
        <row r="49">
          <cell r="U49">
            <v>0</v>
          </cell>
        </row>
        <row r="50">
          <cell r="G50">
            <v>0</v>
          </cell>
          <cell r="H50">
            <v>400</v>
          </cell>
          <cell r="U50">
            <v>400</v>
          </cell>
        </row>
        <row r="51">
          <cell r="G51">
            <v>0</v>
          </cell>
          <cell r="H51">
            <v>0</v>
          </cell>
          <cell r="U51">
            <v>0</v>
          </cell>
        </row>
        <row r="52">
          <cell r="G52">
            <v>0</v>
          </cell>
          <cell r="H52">
            <v>0</v>
          </cell>
          <cell r="U52">
            <v>0</v>
          </cell>
        </row>
        <row r="53">
          <cell r="G53">
            <v>0</v>
          </cell>
          <cell r="H53">
            <v>0</v>
          </cell>
          <cell r="U53">
            <v>0</v>
          </cell>
        </row>
        <row r="55">
          <cell r="G55">
            <v>0</v>
          </cell>
          <cell r="H55">
            <v>170</v>
          </cell>
          <cell r="U55">
            <v>172</v>
          </cell>
        </row>
        <row r="56">
          <cell r="G56">
            <v>0</v>
          </cell>
          <cell r="H56">
            <v>0</v>
          </cell>
          <cell r="U56">
            <v>0</v>
          </cell>
        </row>
        <row r="57">
          <cell r="G57">
            <v>0</v>
          </cell>
          <cell r="H57">
            <v>0</v>
          </cell>
          <cell r="U57">
            <v>0</v>
          </cell>
        </row>
        <row r="58">
          <cell r="G58">
            <v>0</v>
          </cell>
          <cell r="H58">
            <v>2</v>
          </cell>
          <cell r="U58">
            <v>3</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100</v>
          </cell>
          <cell r="U66">
            <v>99</v>
          </cell>
        </row>
        <row r="67">
          <cell r="G67">
            <v>0</v>
          </cell>
          <cell r="H67">
            <v>0</v>
          </cell>
          <cell r="U67">
            <v>0</v>
          </cell>
        </row>
        <row r="68">
          <cell r="G68">
            <v>0</v>
          </cell>
          <cell r="H68">
            <v>0</v>
          </cell>
          <cell r="U68">
            <v>0</v>
          </cell>
        </row>
        <row r="69">
          <cell r="G69">
            <v>0</v>
          </cell>
          <cell r="H69">
            <v>4</v>
          </cell>
          <cell r="U69">
            <v>6</v>
          </cell>
        </row>
        <row r="70">
          <cell r="G70">
            <v>0</v>
          </cell>
          <cell r="H70">
            <v>100</v>
          </cell>
          <cell r="U70">
            <v>48.636363636363633</v>
          </cell>
        </row>
        <row r="72">
          <cell r="G72">
            <v>0</v>
          </cell>
          <cell r="H72">
            <v>300</v>
          </cell>
          <cell r="U72">
            <v>315.75</v>
          </cell>
        </row>
        <row r="73">
          <cell r="U73">
            <v>27</v>
          </cell>
        </row>
        <row r="74">
          <cell r="U74">
            <v>27</v>
          </cell>
        </row>
        <row r="76">
          <cell r="G76">
            <v>0</v>
          </cell>
          <cell r="H76">
            <v>2000</v>
          </cell>
          <cell r="U76">
            <v>2000.0500000000002</v>
          </cell>
        </row>
        <row r="77">
          <cell r="G77">
            <v>0</v>
          </cell>
          <cell r="H77">
            <v>0</v>
          </cell>
          <cell r="U77">
            <v>0</v>
          </cell>
        </row>
        <row r="78">
          <cell r="G78">
            <v>0</v>
          </cell>
          <cell r="H78">
            <v>350</v>
          </cell>
          <cell r="U78">
            <v>331.1</v>
          </cell>
        </row>
        <row r="79">
          <cell r="G79">
            <v>0</v>
          </cell>
          <cell r="H79">
            <v>3</v>
          </cell>
          <cell r="U79">
            <v>2</v>
          </cell>
        </row>
        <row r="80">
          <cell r="G80">
            <v>0</v>
          </cell>
          <cell r="H80">
            <v>360</v>
          </cell>
          <cell r="U80">
            <v>360.21999999999997</v>
          </cell>
        </row>
        <row r="81">
          <cell r="G81">
            <v>1148</v>
          </cell>
          <cell r="H81">
            <v>1000</v>
          </cell>
          <cell r="U81">
            <v>702</v>
          </cell>
        </row>
        <row r="82">
          <cell r="G82">
            <v>0</v>
          </cell>
          <cell r="H82">
            <v>0</v>
          </cell>
          <cell r="U82">
            <v>0</v>
          </cell>
        </row>
        <row r="83">
          <cell r="G83">
            <v>0</v>
          </cell>
          <cell r="H83">
            <v>400</v>
          </cell>
          <cell r="U83">
            <v>399.88</v>
          </cell>
        </row>
        <row r="84">
          <cell r="G84">
            <v>141.93</v>
          </cell>
          <cell r="H84">
            <v>141.93</v>
          </cell>
          <cell r="U84">
            <v>144</v>
          </cell>
        </row>
        <row r="85">
          <cell r="G85">
            <v>1</v>
          </cell>
          <cell r="H85">
            <v>4</v>
          </cell>
          <cell r="U85">
            <v>2</v>
          </cell>
        </row>
        <row r="86">
          <cell r="G86">
            <v>18</v>
          </cell>
          <cell r="H86">
            <v>5</v>
          </cell>
          <cell r="U86">
            <v>10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0</v>
          </cell>
          <cell r="H92">
            <v>0</v>
          </cell>
          <cell r="U92">
            <v>0</v>
          </cell>
        </row>
        <row r="93">
          <cell r="G93">
            <v>0</v>
          </cell>
          <cell r="H93">
            <v>0</v>
          </cell>
          <cell r="U93">
            <v>0</v>
          </cell>
        </row>
        <row r="94">
          <cell r="G94">
            <v>0</v>
          </cell>
          <cell r="H94">
            <v>0</v>
          </cell>
          <cell r="U94">
            <v>0</v>
          </cell>
        </row>
        <row r="95">
          <cell r="U95">
            <v>0</v>
          </cell>
        </row>
        <row r="96">
          <cell r="U96">
            <v>0</v>
          </cell>
        </row>
        <row r="97">
          <cell r="G97">
            <v>0</v>
          </cell>
          <cell r="H97">
            <v>15000</v>
          </cell>
          <cell r="U97">
            <v>15116.550000000001</v>
          </cell>
        </row>
        <row r="99">
          <cell r="G99">
            <v>0</v>
          </cell>
          <cell r="H99">
            <v>0</v>
          </cell>
          <cell r="U99">
            <v>0</v>
          </cell>
        </row>
        <row r="100">
          <cell r="G100">
            <v>0</v>
          </cell>
          <cell r="H100">
            <v>0</v>
          </cell>
          <cell r="U100">
            <v>0</v>
          </cell>
        </row>
        <row r="102">
          <cell r="G102">
            <v>0</v>
          </cell>
          <cell r="H102">
            <v>12000</v>
          </cell>
          <cell r="U102">
            <v>10863.550000000001</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5</v>
          </cell>
          <cell r="U111">
            <v>6</v>
          </cell>
        </row>
        <row r="112">
          <cell r="G112">
            <v>0</v>
          </cell>
          <cell r="H112">
            <v>350</v>
          </cell>
          <cell r="U112">
            <v>381</v>
          </cell>
        </row>
        <row r="113">
          <cell r="G113">
            <v>0</v>
          </cell>
          <cell r="H113">
            <v>400</v>
          </cell>
          <cell r="U113">
            <v>353.94</v>
          </cell>
        </row>
        <row r="115">
          <cell r="G115">
            <v>0</v>
          </cell>
          <cell r="H115">
            <v>300</v>
          </cell>
          <cell r="U115">
            <v>300</v>
          </cell>
        </row>
        <row r="116">
          <cell r="U116">
            <v>2.09</v>
          </cell>
        </row>
        <row r="117">
          <cell r="U117">
            <v>2.09</v>
          </cell>
        </row>
        <row r="118">
          <cell r="G118">
            <v>0</v>
          </cell>
          <cell r="H118">
            <v>0</v>
          </cell>
          <cell r="U118">
            <v>0</v>
          </cell>
        </row>
        <row r="119">
          <cell r="G119">
            <v>0</v>
          </cell>
          <cell r="H119">
            <v>47</v>
          </cell>
          <cell r="U119">
            <v>47</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3</v>
          </cell>
          <cell r="U128">
            <v>11</v>
          </cell>
        </row>
        <row r="130">
          <cell r="G130">
            <v>0</v>
          </cell>
          <cell r="H130">
            <v>50</v>
          </cell>
          <cell r="U130">
            <v>31</v>
          </cell>
        </row>
        <row r="131">
          <cell r="U131">
            <v>1E-3</v>
          </cell>
        </row>
        <row r="132">
          <cell r="U132">
            <v>1E-3</v>
          </cell>
        </row>
        <row r="133">
          <cell r="G133">
            <v>0</v>
          </cell>
          <cell r="H133">
            <v>250</v>
          </cell>
          <cell r="U133">
            <v>250</v>
          </cell>
        </row>
        <row r="135">
          <cell r="G135">
            <v>0</v>
          </cell>
          <cell r="H135">
            <v>0</v>
          </cell>
          <cell r="U135">
            <v>0</v>
          </cell>
        </row>
        <row r="136">
          <cell r="G136">
            <v>0</v>
          </cell>
          <cell r="H136">
            <v>0</v>
          </cell>
          <cell r="U136">
            <v>0</v>
          </cell>
        </row>
        <row r="137">
          <cell r="G137">
            <v>0</v>
          </cell>
          <cell r="H137">
            <v>0</v>
          </cell>
          <cell r="U137">
            <v>0</v>
          </cell>
        </row>
      </sheetData>
      <sheetData sheetId="24">
        <row r="8">
          <cell r="G8">
            <v>0</v>
          </cell>
          <cell r="H8">
            <v>0</v>
          </cell>
          <cell r="U8">
            <v>0</v>
          </cell>
        </row>
        <row r="9">
          <cell r="G9">
            <v>0</v>
          </cell>
          <cell r="H9">
            <v>0</v>
          </cell>
          <cell r="U9">
            <v>0</v>
          </cell>
        </row>
        <row r="10">
          <cell r="G10">
            <v>208</v>
          </cell>
          <cell r="H10">
            <v>150</v>
          </cell>
          <cell r="U10">
            <v>151</v>
          </cell>
        </row>
        <row r="11">
          <cell r="U11">
            <v>108</v>
          </cell>
        </row>
        <row r="12">
          <cell r="U12">
            <v>111</v>
          </cell>
        </row>
        <row r="13">
          <cell r="G13">
            <v>0</v>
          </cell>
          <cell r="H13">
            <v>0</v>
          </cell>
          <cell r="U13">
            <v>0</v>
          </cell>
        </row>
        <row r="14">
          <cell r="G14">
            <v>0</v>
          </cell>
          <cell r="H14">
            <v>0</v>
          </cell>
          <cell r="U14">
            <v>0</v>
          </cell>
        </row>
        <row r="15">
          <cell r="G15">
            <v>0</v>
          </cell>
          <cell r="H15">
            <v>10</v>
          </cell>
          <cell r="U15">
            <v>0</v>
          </cell>
        </row>
        <row r="16">
          <cell r="U16">
            <v>1E-4</v>
          </cell>
        </row>
        <row r="17">
          <cell r="U17">
            <v>1E-4</v>
          </cell>
        </row>
        <row r="18">
          <cell r="G18">
            <v>0</v>
          </cell>
          <cell r="H18">
            <v>1</v>
          </cell>
          <cell r="U18">
            <v>1</v>
          </cell>
        </row>
        <row r="19">
          <cell r="G19">
            <v>0</v>
          </cell>
          <cell r="H19">
            <v>15</v>
          </cell>
          <cell r="U19">
            <v>0</v>
          </cell>
        </row>
        <row r="20">
          <cell r="G20">
            <v>0</v>
          </cell>
          <cell r="H20">
            <v>0</v>
          </cell>
          <cell r="U20">
            <v>0</v>
          </cell>
        </row>
        <row r="21">
          <cell r="U21">
            <v>1E-4</v>
          </cell>
        </row>
        <row r="22">
          <cell r="U22">
            <v>1E-4</v>
          </cell>
        </row>
        <row r="23">
          <cell r="G23">
            <v>0</v>
          </cell>
          <cell r="H23">
            <v>0</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42</v>
          </cell>
        </row>
        <row r="32">
          <cell r="G32">
            <v>0</v>
          </cell>
          <cell r="H32">
            <v>100</v>
          </cell>
          <cell r="U32">
            <v>10</v>
          </cell>
        </row>
        <row r="33">
          <cell r="G33">
            <v>0</v>
          </cell>
          <cell r="H33">
            <v>52</v>
          </cell>
          <cell r="U33">
            <v>42</v>
          </cell>
        </row>
        <row r="34">
          <cell r="G34">
            <v>0</v>
          </cell>
          <cell r="H34">
            <v>100</v>
          </cell>
          <cell r="U34">
            <v>10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0</v>
          </cell>
          <cell r="H50">
            <v>0</v>
          </cell>
          <cell r="U50">
            <v>0</v>
          </cell>
        </row>
        <row r="51">
          <cell r="G51">
            <v>0</v>
          </cell>
          <cell r="H51">
            <v>0</v>
          </cell>
          <cell r="U51">
            <v>0</v>
          </cell>
        </row>
        <row r="52">
          <cell r="G52">
            <v>0</v>
          </cell>
          <cell r="H52">
            <v>0</v>
          </cell>
          <cell r="U52">
            <v>0</v>
          </cell>
        </row>
        <row r="53">
          <cell r="G53">
            <v>0</v>
          </cell>
          <cell r="H53">
            <v>0</v>
          </cell>
          <cell r="U53">
            <v>0</v>
          </cell>
        </row>
        <row r="55">
          <cell r="G55">
            <v>0</v>
          </cell>
          <cell r="H55">
            <v>0</v>
          </cell>
          <cell r="U55">
            <v>0</v>
          </cell>
        </row>
        <row r="56">
          <cell r="G56">
            <v>0</v>
          </cell>
          <cell r="H56">
            <v>0</v>
          </cell>
          <cell r="U56">
            <v>0</v>
          </cell>
        </row>
        <row r="57">
          <cell r="G57">
            <v>0</v>
          </cell>
          <cell r="H57">
            <v>0</v>
          </cell>
          <cell r="U57">
            <v>0</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6</v>
          </cell>
          <cell r="U66">
            <v>6</v>
          </cell>
        </row>
        <row r="67">
          <cell r="G67">
            <v>0</v>
          </cell>
          <cell r="H67">
            <v>0</v>
          </cell>
          <cell r="U67">
            <v>0</v>
          </cell>
        </row>
        <row r="68">
          <cell r="G68">
            <v>0</v>
          </cell>
          <cell r="H68">
            <v>0</v>
          </cell>
          <cell r="U68">
            <v>0</v>
          </cell>
        </row>
        <row r="69">
          <cell r="G69">
            <v>0</v>
          </cell>
          <cell r="H69">
            <v>1</v>
          </cell>
          <cell r="U69">
            <v>1</v>
          </cell>
        </row>
        <row r="70">
          <cell r="G70">
            <v>0</v>
          </cell>
          <cell r="H70">
            <v>0</v>
          </cell>
          <cell r="U70">
            <v>0</v>
          </cell>
        </row>
        <row r="72">
          <cell r="G72">
            <v>0</v>
          </cell>
          <cell r="H72">
            <v>450</v>
          </cell>
          <cell r="U72">
            <v>450.1</v>
          </cell>
        </row>
        <row r="73">
          <cell r="U73">
            <v>3.7483999999999997</v>
          </cell>
        </row>
        <row r="74">
          <cell r="U74">
            <v>3.7483999999999997</v>
          </cell>
        </row>
        <row r="76">
          <cell r="G76">
            <v>19.75</v>
          </cell>
          <cell r="H76">
            <v>15</v>
          </cell>
          <cell r="U76">
            <v>19.5</v>
          </cell>
        </row>
        <row r="77">
          <cell r="G77">
            <v>0</v>
          </cell>
          <cell r="H77">
            <v>0</v>
          </cell>
          <cell r="U77">
            <v>0</v>
          </cell>
        </row>
        <row r="78">
          <cell r="G78">
            <v>500.9</v>
          </cell>
          <cell r="H78">
            <v>500</v>
          </cell>
          <cell r="U78">
            <v>500.1</v>
          </cell>
        </row>
        <row r="79">
          <cell r="G79">
            <v>4</v>
          </cell>
          <cell r="H79">
            <v>4</v>
          </cell>
          <cell r="U79">
            <v>4</v>
          </cell>
        </row>
        <row r="80">
          <cell r="G80">
            <v>0</v>
          </cell>
          <cell r="H80">
            <v>0</v>
          </cell>
          <cell r="U80">
            <v>0</v>
          </cell>
        </row>
        <row r="81">
          <cell r="G81">
            <v>85.1</v>
          </cell>
          <cell r="H81">
            <v>60</v>
          </cell>
          <cell r="U81">
            <v>66.25</v>
          </cell>
        </row>
        <row r="82">
          <cell r="G82">
            <v>80</v>
          </cell>
          <cell r="H82">
            <v>60</v>
          </cell>
          <cell r="U82">
            <v>60</v>
          </cell>
        </row>
        <row r="83">
          <cell r="G83">
            <v>102</v>
          </cell>
          <cell r="H83">
            <v>100</v>
          </cell>
          <cell r="U83">
            <v>100.5</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40</v>
          </cell>
          <cell r="H91">
            <v>30</v>
          </cell>
          <cell r="U91">
            <v>30.75</v>
          </cell>
        </row>
        <row r="92">
          <cell r="G92">
            <v>12</v>
          </cell>
          <cell r="H92">
            <v>10</v>
          </cell>
          <cell r="U92">
            <v>18.75</v>
          </cell>
        </row>
        <row r="93">
          <cell r="G93">
            <v>20.5</v>
          </cell>
          <cell r="H93">
            <v>20</v>
          </cell>
          <cell r="U93">
            <v>29.5</v>
          </cell>
        </row>
        <row r="94">
          <cell r="G94">
            <v>50</v>
          </cell>
          <cell r="H94">
            <v>30</v>
          </cell>
          <cell r="U94">
            <v>33.5</v>
          </cell>
        </row>
        <row r="95">
          <cell r="U95">
            <v>1E-4</v>
          </cell>
        </row>
        <row r="96">
          <cell r="U96">
            <v>1E-4</v>
          </cell>
        </row>
        <row r="97">
          <cell r="G97">
            <v>0</v>
          </cell>
          <cell r="H97">
            <v>1255</v>
          </cell>
          <cell r="U97">
            <v>1267.2</v>
          </cell>
        </row>
        <row r="99">
          <cell r="G99">
            <v>0</v>
          </cell>
          <cell r="H99">
            <v>0</v>
          </cell>
          <cell r="U99">
            <v>0</v>
          </cell>
        </row>
        <row r="100">
          <cell r="G100">
            <v>0</v>
          </cell>
          <cell r="H100">
            <v>0</v>
          </cell>
          <cell r="U100">
            <v>0</v>
          </cell>
        </row>
        <row r="102">
          <cell r="G102">
            <v>40</v>
          </cell>
          <cell r="H102">
            <v>40</v>
          </cell>
          <cell r="U102">
            <v>40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1E-4</v>
          </cell>
        </row>
        <row r="109">
          <cell r="U109">
            <v>1E-4</v>
          </cell>
        </row>
        <row r="111">
          <cell r="G111">
            <v>0</v>
          </cell>
          <cell r="H111">
            <v>1</v>
          </cell>
          <cell r="U111">
            <v>0</v>
          </cell>
        </row>
        <row r="112">
          <cell r="G112">
            <v>0</v>
          </cell>
          <cell r="H112">
            <v>60</v>
          </cell>
          <cell r="U112">
            <v>25</v>
          </cell>
        </row>
        <row r="113">
          <cell r="G113">
            <v>0</v>
          </cell>
          <cell r="H113">
            <v>30</v>
          </cell>
          <cell r="U113">
            <v>69</v>
          </cell>
        </row>
        <row r="115">
          <cell r="G115">
            <v>0</v>
          </cell>
          <cell r="H115">
            <v>150</v>
          </cell>
          <cell r="U115">
            <v>173</v>
          </cell>
        </row>
        <row r="116">
          <cell r="U116">
            <v>111</v>
          </cell>
        </row>
        <row r="117">
          <cell r="U117">
            <v>111</v>
          </cell>
        </row>
        <row r="118">
          <cell r="G118">
            <v>0</v>
          </cell>
          <cell r="H118">
            <v>0</v>
          </cell>
          <cell r="U118">
            <v>0</v>
          </cell>
        </row>
        <row r="119">
          <cell r="G119">
            <v>0</v>
          </cell>
          <cell r="H119">
            <v>27</v>
          </cell>
          <cell r="U119">
            <v>27</v>
          </cell>
        </row>
        <row r="120">
          <cell r="U120">
            <v>1E-4</v>
          </cell>
        </row>
        <row r="121">
          <cell r="U121">
            <v>1E-4</v>
          </cell>
        </row>
        <row r="122">
          <cell r="U122">
            <v>1E-4</v>
          </cell>
        </row>
        <row r="123">
          <cell r="U123">
            <v>1E-4</v>
          </cell>
        </row>
        <row r="124">
          <cell r="U124">
            <v>1E-4</v>
          </cell>
        </row>
        <row r="125">
          <cell r="U125">
            <v>1E-4</v>
          </cell>
        </row>
        <row r="126">
          <cell r="U126">
            <v>1</v>
          </cell>
        </row>
        <row r="127">
          <cell r="U127">
            <v>1</v>
          </cell>
        </row>
        <row r="128">
          <cell r="G128">
            <v>0</v>
          </cell>
          <cell r="H128">
            <v>1</v>
          </cell>
          <cell r="U128">
            <v>1</v>
          </cell>
        </row>
        <row r="130">
          <cell r="G130">
            <v>0</v>
          </cell>
          <cell r="H130">
            <v>20</v>
          </cell>
          <cell r="U130">
            <v>42</v>
          </cell>
        </row>
        <row r="131">
          <cell r="U131">
            <v>0</v>
          </cell>
        </row>
        <row r="132">
          <cell r="U132">
            <v>0</v>
          </cell>
        </row>
        <row r="133">
          <cell r="G133">
            <v>0</v>
          </cell>
          <cell r="H133">
            <v>100</v>
          </cell>
          <cell r="U133">
            <v>62</v>
          </cell>
        </row>
        <row r="135">
          <cell r="G135">
            <v>0</v>
          </cell>
          <cell r="H135">
            <v>0</v>
          </cell>
          <cell r="U135">
            <v>0</v>
          </cell>
        </row>
        <row r="136">
          <cell r="G136">
            <v>0</v>
          </cell>
          <cell r="H136">
            <v>0</v>
          </cell>
          <cell r="U136">
            <v>0</v>
          </cell>
        </row>
        <row r="137">
          <cell r="G137">
            <v>0</v>
          </cell>
          <cell r="H137">
            <v>0</v>
          </cell>
          <cell r="U137">
            <v>0</v>
          </cell>
        </row>
      </sheetData>
      <sheetData sheetId="25">
        <row r="8">
          <cell r="G8">
            <v>0</v>
          </cell>
          <cell r="H8">
            <v>0</v>
          </cell>
          <cell r="U8">
            <v>0</v>
          </cell>
        </row>
        <row r="9">
          <cell r="G9">
            <v>0</v>
          </cell>
          <cell r="H9">
            <v>0</v>
          </cell>
          <cell r="U9">
            <v>0</v>
          </cell>
        </row>
        <row r="10">
          <cell r="G10">
            <v>227</v>
          </cell>
          <cell r="H10">
            <v>200</v>
          </cell>
          <cell r="U10">
            <v>179</v>
          </cell>
        </row>
        <row r="11">
          <cell r="U11">
            <v>9</v>
          </cell>
        </row>
        <row r="12">
          <cell r="U12">
            <v>9</v>
          </cell>
        </row>
        <row r="13">
          <cell r="G13">
            <v>0</v>
          </cell>
          <cell r="H13">
            <v>1</v>
          </cell>
          <cell r="U13">
            <v>0</v>
          </cell>
        </row>
        <row r="14">
          <cell r="G14">
            <v>0</v>
          </cell>
          <cell r="H14">
            <v>0</v>
          </cell>
          <cell r="U14">
            <v>0</v>
          </cell>
        </row>
        <row r="15">
          <cell r="G15">
            <v>20</v>
          </cell>
          <cell r="H15">
            <v>20</v>
          </cell>
          <cell r="U15">
            <v>16</v>
          </cell>
        </row>
        <row r="16">
          <cell r="U16">
            <v>20</v>
          </cell>
        </row>
        <row r="17">
          <cell r="U17">
            <v>20</v>
          </cell>
        </row>
        <row r="18">
          <cell r="G18">
            <v>5</v>
          </cell>
          <cell r="H18">
            <v>5</v>
          </cell>
          <cell r="U18">
            <v>5</v>
          </cell>
        </row>
        <row r="19">
          <cell r="G19">
            <v>99</v>
          </cell>
          <cell r="H19">
            <v>90</v>
          </cell>
          <cell r="U19">
            <v>83</v>
          </cell>
        </row>
        <row r="20">
          <cell r="G20">
            <v>0</v>
          </cell>
          <cell r="H20">
            <v>1</v>
          </cell>
          <cell r="U20">
            <v>1</v>
          </cell>
        </row>
        <row r="21">
          <cell r="U21">
            <v>1.0000000000100001E-4</v>
          </cell>
        </row>
        <row r="22">
          <cell r="U22">
            <v>1.0000000000100001E-4</v>
          </cell>
        </row>
        <row r="23">
          <cell r="G23">
            <v>17</v>
          </cell>
          <cell r="H23">
            <v>10</v>
          </cell>
          <cell r="U23">
            <v>16</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51</v>
          </cell>
          <cell r="H31">
            <v>44</v>
          </cell>
          <cell r="U31">
            <v>41</v>
          </cell>
        </row>
        <row r="32">
          <cell r="G32">
            <v>10</v>
          </cell>
          <cell r="H32">
            <v>100</v>
          </cell>
          <cell r="U32">
            <v>40</v>
          </cell>
        </row>
        <row r="33">
          <cell r="G33">
            <v>51</v>
          </cell>
          <cell r="H33">
            <v>44</v>
          </cell>
          <cell r="U33">
            <v>41</v>
          </cell>
        </row>
        <row r="34">
          <cell r="G34">
            <v>10</v>
          </cell>
          <cell r="H34">
            <v>100</v>
          </cell>
          <cell r="U34">
            <v>40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7</v>
          </cell>
          <cell r="U47">
            <v>7</v>
          </cell>
        </row>
        <row r="48">
          <cell r="U48">
            <v>1E-4</v>
          </cell>
        </row>
        <row r="49">
          <cell r="U49">
            <v>1E-4</v>
          </cell>
        </row>
        <row r="50">
          <cell r="G50">
            <v>0</v>
          </cell>
          <cell r="H50">
            <v>440</v>
          </cell>
          <cell r="U50">
            <v>438</v>
          </cell>
        </row>
        <row r="51">
          <cell r="G51">
            <v>0</v>
          </cell>
          <cell r="H51">
            <v>0</v>
          </cell>
          <cell r="U51">
            <v>0</v>
          </cell>
        </row>
        <row r="52">
          <cell r="G52">
            <v>0</v>
          </cell>
          <cell r="H52">
            <v>0</v>
          </cell>
          <cell r="U52">
            <v>0</v>
          </cell>
        </row>
        <row r="53">
          <cell r="G53">
            <v>0</v>
          </cell>
          <cell r="H53">
            <v>0</v>
          </cell>
          <cell r="U53">
            <v>0</v>
          </cell>
        </row>
        <row r="55">
          <cell r="G55">
            <v>0</v>
          </cell>
          <cell r="H55">
            <v>350</v>
          </cell>
          <cell r="U55">
            <v>426</v>
          </cell>
        </row>
        <row r="56">
          <cell r="G56">
            <v>0</v>
          </cell>
          <cell r="H56">
            <v>0</v>
          </cell>
          <cell r="U56">
            <v>0</v>
          </cell>
        </row>
        <row r="57">
          <cell r="G57">
            <v>0</v>
          </cell>
          <cell r="H57">
            <v>0</v>
          </cell>
          <cell r="U57">
            <v>0</v>
          </cell>
        </row>
        <row r="58">
          <cell r="G58">
            <v>0</v>
          </cell>
          <cell r="H58">
            <v>2</v>
          </cell>
          <cell r="U58">
            <v>2</v>
          </cell>
        </row>
        <row r="59">
          <cell r="G59">
            <v>0</v>
          </cell>
          <cell r="H59">
            <v>0</v>
          </cell>
          <cell r="U59">
            <v>0</v>
          </cell>
        </row>
        <row r="61">
          <cell r="G61">
            <v>20</v>
          </cell>
          <cell r="H61">
            <v>20</v>
          </cell>
          <cell r="U61">
            <v>18.027200000000001</v>
          </cell>
        </row>
        <row r="62">
          <cell r="G62">
            <v>0</v>
          </cell>
          <cell r="H62">
            <v>700</v>
          </cell>
          <cell r="U62">
            <v>1424</v>
          </cell>
        </row>
        <row r="63">
          <cell r="G63">
            <v>0</v>
          </cell>
          <cell r="H63">
            <v>145</v>
          </cell>
          <cell r="U63">
            <v>209.322</v>
          </cell>
        </row>
        <row r="64">
          <cell r="G64">
            <v>0</v>
          </cell>
          <cell r="H64">
            <v>3</v>
          </cell>
          <cell r="U64">
            <v>3</v>
          </cell>
        </row>
        <row r="66">
          <cell r="G66">
            <v>195</v>
          </cell>
          <cell r="H66">
            <v>190</v>
          </cell>
          <cell r="U66">
            <v>186</v>
          </cell>
        </row>
        <row r="67">
          <cell r="G67">
            <v>10</v>
          </cell>
          <cell r="H67">
            <v>10</v>
          </cell>
          <cell r="U67">
            <v>8</v>
          </cell>
        </row>
        <row r="68">
          <cell r="G68">
            <v>0</v>
          </cell>
          <cell r="H68">
            <v>0</v>
          </cell>
          <cell r="U68">
            <v>0</v>
          </cell>
        </row>
        <row r="69">
          <cell r="G69">
            <v>2</v>
          </cell>
          <cell r="H69">
            <v>2</v>
          </cell>
          <cell r="U69">
            <v>2</v>
          </cell>
        </row>
        <row r="70">
          <cell r="G70">
            <v>0</v>
          </cell>
          <cell r="H70">
            <v>100</v>
          </cell>
          <cell r="U70">
            <v>100</v>
          </cell>
        </row>
        <row r="72">
          <cell r="G72">
            <v>8714.74</v>
          </cell>
          <cell r="H72">
            <v>5200</v>
          </cell>
          <cell r="U72">
            <v>6637.1</v>
          </cell>
        </row>
        <row r="73">
          <cell r="U73">
            <v>8.8669999999999991</v>
          </cell>
        </row>
        <row r="74">
          <cell r="U74">
            <v>8.8669999999999991</v>
          </cell>
        </row>
        <row r="76">
          <cell r="G76">
            <v>0</v>
          </cell>
          <cell r="H76">
            <v>0</v>
          </cell>
          <cell r="U76">
            <v>0</v>
          </cell>
        </row>
        <row r="77">
          <cell r="G77">
            <v>0</v>
          </cell>
          <cell r="H77">
            <v>0</v>
          </cell>
          <cell r="U77">
            <v>0</v>
          </cell>
        </row>
        <row r="78">
          <cell r="G78">
            <v>110</v>
          </cell>
          <cell r="H78">
            <v>120</v>
          </cell>
          <cell r="U78">
            <v>146.6</v>
          </cell>
        </row>
        <row r="79">
          <cell r="G79">
            <v>3</v>
          </cell>
          <cell r="H79">
            <v>3</v>
          </cell>
          <cell r="U79">
            <v>3</v>
          </cell>
        </row>
        <row r="80">
          <cell r="G80">
            <v>0</v>
          </cell>
          <cell r="H80">
            <v>0</v>
          </cell>
          <cell r="U80">
            <v>0</v>
          </cell>
        </row>
        <row r="81">
          <cell r="G81">
            <v>276</v>
          </cell>
          <cell r="H81">
            <v>276</v>
          </cell>
          <cell r="U81">
            <v>281.39999999999998</v>
          </cell>
        </row>
        <row r="82">
          <cell r="G82">
            <v>0</v>
          </cell>
          <cell r="H82">
            <v>0</v>
          </cell>
          <cell r="U82">
            <v>0</v>
          </cell>
        </row>
        <row r="83">
          <cell r="G83">
            <v>0</v>
          </cell>
          <cell r="H83">
            <v>0</v>
          </cell>
          <cell r="U83">
            <v>0</v>
          </cell>
        </row>
        <row r="84">
          <cell r="G84">
            <v>21.43</v>
          </cell>
          <cell r="H84">
            <v>21.43</v>
          </cell>
          <cell r="U84">
            <v>80.624000000000009</v>
          </cell>
        </row>
        <row r="85">
          <cell r="G85">
            <v>0</v>
          </cell>
          <cell r="H85">
            <v>4</v>
          </cell>
          <cell r="U85">
            <v>0</v>
          </cell>
        </row>
        <row r="86">
          <cell r="G86">
            <v>0</v>
          </cell>
          <cell r="H86">
            <v>5</v>
          </cell>
          <cell r="U86">
            <v>0</v>
          </cell>
        </row>
        <row r="87">
          <cell r="G87">
            <v>0</v>
          </cell>
          <cell r="H87">
            <v>0</v>
          </cell>
          <cell r="U87">
            <v>0</v>
          </cell>
        </row>
        <row r="88">
          <cell r="G88">
            <v>0</v>
          </cell>
          <cell r="H88">
            <v>0</v>
          </cell>
          <cell r="U88">
            <v>0</v>
          </cell>
        </row>
        <row r="89">
          <cell r="U89">
            <v>0</v>
          </cell>
        </row>
        <row r="90">
          <cell r="U90">
            <v>0</v>
          </cell>
        </row>
        <row r="91">
          <cell r="G91">
            <v>1635</v>
          </cell>
          <cell r="H91">
            <v>1480</v>
          </cell>
          <cell r="U91">
            <v>1607.7900000000002</v>
          </cell>
        </row>
        <row r="92">
          <cell r="G92">
            <v>0</v>
          </cell>
          <cell r="H92">
            <v>0</v>
          </cell>
          <cell r="U92">
            <v>0</v>
          </cell>
        </row>
        <row r="93">
          <cell r="G93">
            <v>0</v>
          </cell>
          <cell r="H93">
            <v>0</v>
          </cell>
          <cell r="U93">
            <v>0</v>
          </cell>
        </row>
        <row r="94">
          <cell r="G94">
            <v>0</v>
          </cell>
          <cell r="H94">
            <v>0</v>
          </cell>
          <cell r="U94">
            <v>0</v>
          </cell>
        </row>
        <row r="95">
          <cell r="U95">
            <v>1E-4</v>
          </cell>
        </row>
        <row r="96">
          <cell r="U96">
            <v>1E-4</v>
          </cell>
        </row>
        <row r="97">
          <cell r="G97">
            <v>0</v>
          </cell>
          <cell r="H97">
            <v>7097.43</v>
          </cell>
          <cell r="U97">
            <v>8753.5139999999992</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9.3000000000000007</v>
          </cell>
          <cell r="H106">
            <v>9.3000000000000007</v>
          </cell>
          <cell r="U106">
            <v>11.01</v>
          </cell>
        </row>
        <row r="107">
          <cell r="G107">
            <v>1</v>
          </cell>
          <cell r="H107">
            <v>1</v>
          </cell>
          <cell r="U107">
            <v>1</v>
          </cell>
        </row>
        <row r="108">
          <cell r="U108">
            <v>1E-4</v>
          </cell>
        </row>
        <row r="109">
          <cell r="U109">
            <v>1E-4</v>
          </cell>
        </row>
        <row r="111">
          <cell r="G111">
            <v>0</v>
          </cell>
          <cell r="H111">
            <v>40</v>
          </cell>
          <cell r="U111">
            <v>44</v>
          </cell>
        </row>
        <row r="112">
          <cell r="G112">
            <v>0</v>
          </cell>
          <cell r="H112">
            <v>1700</v>
          </cell>
          <cell r="U112">
            <v>2607</v>
          </cell>
        </row>
        <row r="113">
          <cell r="G113">
            <v>0</v>
          </cell>
          <cell r="H113">
            <v>2200</v>
          </cell>
          <cell r="U113">
            <v>2038.6899999999998</v>
          </cell>
        </row>
        <row r="115">
          <cell r="G115">
            <v>0</v>
          </cell>
          <cell r="H115">
            <v>150</v>
          </cell>
          <cell r="U115">
            <v>150</v>
          </cell>
        </row>
        <row r="116">
          <cell r="U116">
            <v>1E-4</v>
          </cell>
        </row>
        <row r="117">
          <cell r="U117">
            <v>1E-4</v>
          </cell>
        </row>
        <row r="118">
          <cell r="G118">
            <v>0</v>
          </cell>
          <cell r="H118">
            <v>0</v>
          </cell>
          <cell r="U118">
            <v>0</v>
          </cell>
        </row>
        <row r="119">
          <cell r="G119">
            <v>0</v>
          </cell>
          <cell r="H119">
            <v>47</v>
          </cell>
          <cell r="U119">
            <v>49</v>
          </cell>
        </row>
        <row r="120">
          <cell r="U120">
            <v>1E-4</v>
          </cell>
        </row>
        <row r="121">
          <cell r="U121">
            <v>1E-4</v>
          </cell>
        </row>
        <row r="122">
          <cell r="U122">
            <v>1E-4</v>
          </cell>
        </row>
        <row r="123">
          <cell r="U123">
            <v>1E-4</v>
          </cell>
        </row>
        <row r="124">
          <cell r="U124">
            <v>18.04</v>
          </cell>
        </row>
        <row r="125">
          <cell r="U125">
            <v>18</v>
          </cell>
        </row>
        <row r="126">
          <cell r="U126">
            <v>1E-4</v>
          </cell>
        </row>
        <row r="127">
          <cell r="U127">
            <v>1E-4</v>
          </cell>
        </row>
        <row r="128">
          <cell r="G128">
            <v>0</v>
          </cell>
          <cell r="H128">
            <v>2</v>
          </cell>
          <cell r="U128">
            <v>36</v>
          </cell>
        </row>
        <row r="130">
          <cell r="G130">
            <v>0</v>
          </cell>
          <cell r="H130">
            <v>50</v>
          </cell>
          <cell r="U130">
            <v>14</v>
          </cell>
        </row>
        <row r="131">
          <cell r="U131">
            <v>1E-4</v>
          </cell>
        </row>
        <row r="132">
          <cell r="U132">
            <v>1E-4</v>
          </cell>
        </row>
        <row r="133">
          <cell r="G133">
            <v>0</v>
          </cell>
          <cell r="H133">
            <v>250</v>
          </cell>
          <cell r="U133">
            <v>374</v>
          </cell>
        </row>
        <row r="135">
          <cell r="G135">
            <v>0</v>
          </cell>
          <cell r="H135">
            <v>0</v>
          </cell>
          <cell r="U135">
            <v>0</v>
          </cell>
        </row>
        <row r="136">
          <cell r="G136">
            <v>0</v>
          </cell>
          <cell r="H136">
            <v>0</v>
          </cell>
          <cell r="U136">
            <v>0</v>
          </cell>
        </row>
        <row r="137">
          <cell r="G137">
            <v>0</v>
          </cell>
          <cell r="H137">
            <v>0</v>
          </cell>
          <cell r="U137">
            <v>0</v>
          </cell>
        </row>
      </sheetData>
      <sheetData sheetId="26">
        <row r="8">
          <cell r="G8">
            <v>0</v>
          </cell>
          <cell r="H8">
            <v>0</v>
          </cell>
          <cell r="U8">
            <v>0</v>
          </cell>
        </row>
        <row r="9">
          <cell r="G9">
            <v>0</v>
          </cell>
          <cell r="H9">
            <v>0</v>
          </cell>
          <cell r="U9">
            <v>0</v>
          </cell>
        </row>
        <row r="10">
          <cell r="G10">
            <v>309</v>
          </cell>
          <cell r="H10">
            <v>80</v>
          </cell>
          <cell r="U10">
            <v>160</v>
          </cell>
        </row>
        <row r="11">
          <cell r="U11">
            <v>22</v>
          </cell>
        </row>
        <row r="12">
          <cell r="U12">
            <v>24</v>
          </cell>
        </row>
        <row r="13">
          <cell r="G13">
            <v>0</v>
          </cell>
          <cell r="H13">
            <v>1</v>
          </cell>
          <cell r="U13">
            <v>0</v>
          </cell>
        </row>
        <row r="14">
          <cell r="G14">
            <v>0</v>
          </cell>
          <cell r="H14">
            <v>0</v>
          </cell>
          <cell r="U14">
            <v>0</v>
          </cell>
        </row>
        <row r="15">
          <cell r="G15">
            <v>0</v>
          </cell>
          <cell r="H15">
            <v>30</v>
          </cell>
          <cell r="U15">
            <v>30</v>
          </cell>
        </row>
        <row r="16">
          <cell r="U16">
            <v>25</v>
          </cell>
        </row>
        <row r="17">
          <cell r="U17">
            <v>14</v>
          </cell>
        </row>
        <row r="18">
          <cell r="G18">
            <v>2</v>
          </cell>
          <cell r="H18">
            <v>2</v>
          </cell>
          <cell r="U18">
            <v>2</v>
          </cell>
        </row>
        <row r="19">
          <cell r="G19">
            <v>227</v>
          </cell>
          <cell r="H19">
            <v>227</v>
          </cell>
          <cell r="U19">
            <v>229</v>
          </cell>
        </row>
        <row r="20">
          <cell r="G20">
            <v>0</v>
          </cell>
          <cell r="H20">
            <v>2</v>
          </cell>
          <cell r="U20">
            <v>5</v>
          </cell>
        </row>
        <row r="21">
          <cell r="U21">
            <v>1E-4</v>
          </cell>
        </row>
        <row r="22">
          <cell r="U22">
            <v>1E-4</v>
          </cell>
        </row>
        <row r="23">
          <cell r="G23">
            <v>0</v>
          </cell>
          <cell r="H23">
            <v>7</v>
          </cell>
          <cell r="U23">
            <v>6</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52</v>
          </cell>
        </row>
        <row r="32">
          <cell r="G32">
            <v>0</v>
          </cell>
          <cell r="H32">
            <v>100</v>
          </cell>
          <cell r="U32">
            <v>12</v>
          </cell>
        </row>
        <row r="33">
          <cell r="G33">
            <v>0</v>
          </cell>
          <cell r="H33">
            <v>52</v>
          </cell>
          <cell r="U33">
            <v>52</v>
          </cell>
        </row>
        <row r="34">
          <cell r="G34">
            <v>0</v>
          </cell>
          <cell r="H34">
            <v>100</v>
          </cell>
          <cell r="U34">
            <v>12</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9</v>
          </cell>
        </row>
        <row r="49">
          <cell r="U49">
            <v>9</v>
          </cell>
        </row>
        <row r="50">
          <cell r="G50">
            <v>0</v>
          </cell>
          <cell r="H50">
            <v>400</v>
          </cell>
          <cell r="U50">
            <v>42</v>
          </cell>
        </row>
        <row r="51">
          <cell r="G51">
            <v>0</v>
          </cell>
          <cell r="H51">
            <v>0</v>
          </cell>
          <cell r="U51">
            <v>0</v>
          </cell>
        </row>
        <row r="52">
          <cell r="G52">
            <v>0</v>
          </cell>
          <cell r="H52">
            <v>0</v>
          </cell>
          <cell r="U52">
            <v>0</v>
          </cell>
        </row>
        <row r="53">
          <cell r="G53">
            <v>0</v>
          </cell>
          <cell r="H53">
            <v>0</v>
          </cell>
          <cell r="U53">
            <v>0</v>
          </cell>
        </row>
        <row r="55">
          <cell r="G55">
            <v>0</v>
          </cell>
          <cell r="H55">
            <v>370</v>
          </cell>
          <cell r="U55">
            <v>372</v>
          </cell>
        </row>
        <row r="56">
          <cell r="G56">
            <v>0</v>
          </cell>
          <cell r="H56">
            <v>1</v>
          </cell>
          <cell r="U56">
            <v>1</v>
          </cell>
        </row>
        <row r="57">
          <cell r="G57">
            <v>0</v>
          </cell>
          <cell r="H57">
            <v>0</v>
          </cell>
          <cell r="U57">
            <v>0</v>
          </cell>
        </row>
        <row r="58">
          <cell r="G58">
            <v>0</v>
          </cell>
          <cell r="H58">
            <v>3</v>
          </cell>
          <cell r="U58">
            <v>3</v>
          </cell>
        </row>
        <row r="59">
          <cell r="G59">
            <v>0</v>
          </cell>
          <cell r="H59">
            <v>0</v>
          </cell>
          <cell r="U59">
            <v>0</v>
          </cell>
        </row>
        <row r="61">
          <cell r="G61">
            <v>0</v>
          </cell>
          <cell r="H61">
            <v>50</v>
          </cell>
          <cell r="U61">
            <v>35.166098250000005</v>
          </cell>
        </row>
        <row r="62">
          <cell r="G62">
            <v>0</v>
          </cell>
          <cell r="H62">
            <v>700</v>
          </cell>
          <cell r="U62">
            <v>1560</v>
          </cell>
        </row>
        <row r="63">
          <cell r="G63">
            <v>0</v>
          </cell>
          <cell r="H63">
            <v>120</v>
          </cell>
          <cell r="U63">
            <v>143.85</v>
          </cell>
        </row>
        <row r="64">
          <cell r="G64">
            <v>0</v>
          </cell>
          <cell r="H64">
            <v>3</v>
          </cell>
          <cell r="U64">
            <v>6</v>
          </cell>
        </row>
        <row r="66">
          <cell r="G66">
            <v>0</v>
          </cell>
          <cell r="H66">
            <v>190</v>
          </cell>
          <cell r="U66">
            <v>318</v>
          </cell>
        </row>
        <row r="67">
          <cell r="G67">
            <v>0</v>
          </cell>
          <cell r="H67">
            <v>10</v>
          </cell>
          <cell r="U67">
            <v>38</v>
          </cell>
        </row>
        <row r="68">
          <cell r="G68">
            <v>0</v>
          </cell>
          <cell r="H68">
            <v>0</v>
          </cell>
          <cell r="U68">
            <v>0</v>
          </cell>
        </row>
        <row r="69">
          <cell r="G69">
            <v>0</v>
          </cell>
          <cell r="H69">
            <v>3</v>
          </cell>
          <cell r="U69">
            <v>5</v>
          </cell>
        </row>
        <row r="70">
          <cell r="G70">
            <v>0</v>
          </cell>
          <cell r="H70">
            <v>100</v>
          </cell>
          <cell r="U70">
            <v>100</v>
          </cell>
        </row>
        <row r="72">
          <cell r="G72">
            <v>7380.7</v>
          </cell>
          <cell r="H72">
            <v>7380</v>
          </cell>
          <cell r="U72">
            <v>7439.7000000000007</v>
          </cell>
        </row>
        <row r="73">
          <cell r="U73">
            <v>4.5304200000000003</v>
          </cell>
        </row>
        <row r="74">
          <cell r="U74">
            <v>4.5304200000000003</v>
          </cell>
        </row>
        <row r="76">
          <cell r="G76">
            <v>0</v>
          </cell>
          <cell r="H76">
            <v>0</v>
          </cell>
          <cell r="U76">
            <v>0</v>
          </cell>
        </row>
        <row r="77">
          <cell r="G77">
            <v>0</v>
          </cell>
          <cell r="H77">
            <v>0</v>
          </cell>
          <cell r="U77">
            <v>0</v>
          </cell>
        </row>
        <row r="78">
          <cell r="G78">
            <v>372.5</v>
          </cell>
          <cell r="H78">
            <v>380</v>
          </cell>
          <cell r="U78">
            <v>347.1</v>
          </cell>
        </row>
        <row r="79">
          <cell r="G79">
            <v>1</v>
          </cell>
          <cell r="H79">
            <v>1</v>
          </cell>
          <cell r="U79">
            <v>2</v>
          </cell>
        </row>
        <row r="80">
          <cell r="G80">
            <v>0</v>
          </cell>
          <cell r="H80">
            <v>0</v>
          </cell>
          <cell r="U80">
            <v>0</v>
          </cell>
        </row>
        <row r="81">
          <cell r="G81">
            <v>1365.73</v>
          </cell>
          <cell r="H81">
            <v>1370</v>
          </cell>
          <cell r="U81">
            <v>1073.74</v>
          </cell>
        </row>
        <row r="82">
          <cell r="G82">
            <v>0</v>
          </cell>
          <cell r="H82">
            <v>0</v>
          </cell>
          <cell r="U82">
            <v>0</v>
          </cell>
        </row>
        <row r="83">
          <cell r="G83">
            <v>1589.2</v>
          </cell>
          <cell r="H83">
            <v>1590</v>
          </cell>
          <cell r="U83">
            <v>2853.3849999999998</v>
          </cell>
        </row>
        <row r="84">
          <cell r="G84">
            <v>220.72</v>
          </cell>
          <cell r="H84">
            <v>376.74</v>
          </cell>
          <cell r="U84">
            <v>393.04999999999995</v>
          </cell>
        </row>
        <row r="85">
          <cell r="G85">
            <v>1</v>
          </cell>
          <cell r="H85">
            <v>4</v>
          </cell>
          <cell r="U85">
            <v>5</v>
          </cell>
        </row>
        <row r="86">
          <cell r="G86">
            <v>1</v>
          </cell>
          <cell r="H86">
            <v>5</v>
          </cell>
          <cell r="U86">
            <v>20</v>
          </cell>
        </row>
        <row r="87">
          <cell r="G87">
            <v>0</v>
          </cell>
          <cell r="H87">
            <v>1</v>
          </cell>
          <cell r="U87">
            <v>0</v>
          </cell>
        </row>
        <row r="88">
          <cell r="G88">
            <v>10</v>
          </cell>
          <cell r="H88">
            <v>3</v>
          </cell>
          <cell r="U88">
            <v>0</v>
          </cell>
        </row>
        <row r="89">
          <cell r="U89">
            <v>0</v>
          </cell>
        </row>
        <row r="90">
          <cell r="U90">
            <v>0</v>
          </cell>
        </row>
        <row r="91">
          <cell r="G91">
            <v>1859.7</v>
          </cell>
          <cell r="H91">
            <v>1860</v>
          </cell>
          <cell r="U91">
            <v>2148.7999999999997</v>
          </cell>
        </row>
        <row r="92">
          <cell r="G92">
            <v>0</v>
          </cell>
          <cell r="H92">
            <v>0</v>
          </cell>
          <cell r="U92">
            <v>0</v>
          </cell>
        </row>
        <row r="93">
          <cell r="G93">
            <v>0</v>
          </cell>
          <cell r="H93">
            <v>0</v>
          </cell>
          <cell r="U93">
            <v>0</v>
          </cell>
        </row>
        <row r="94">
          <cell r="G94">
            <v>10</v>
          </cell>
          <cell r="H94">
            <v>10</v>
          </cell>
          <cell r="U94">
            <v>79.260000000000005</v>
          </cell>
        </row>
        <row r="95">
          <cell r="U95">
            <v>0</v>
          </cell>
        </row>
        <row r="96">
          <cell r="U96">
            <v>0</v>
          </cell>
        </row>
        <row r="97">
          <cell r="G97">
            <v>0</v>
          </cell>
          <cell r="H97">
            <v>12000</v>
          </cell>
          <cell r="U97">
            <v>14255.775</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71</v>
          </cell>
          <cell r="H106">
            <v>71</v>
          </cell>
          <cell r="U106">
            <v>83.039999999999992</v>
          </cell>
        </row>
        <row r="107">
          <cell r="G107">
            <v>0</v>
          </cell>
          <cell r="H107">
            <v>0</v>
          </cell>
          <cell r="U107">
            <v>0</v>
          </cell>
        </row>
        <row r="108">
          <cell r="U108">
            <v>1E-4</v>
          </cell>
        </row>
        <row r="109">
          <cell r="U109">
            <v>1E-4</v>
          </cell>
        </row>
        <row r="111">
          <cell r="G111">
            <v>0</v>
          </cell>
          <cell r="H111">
            <v>40</v>
          </cell>
          <cell r="U111">
            <v>53</v>
          </cell>
        </row>
        <row r="112">
          <cell r="G112">
            <v>0</v>
          </cell>
          <cell r="H112">
            <v>6000</v>
          </cell>
          <cell r="U112">
            <v>3875</v>
          </cell>
        </row>
        <row r="113">
          <cell r="G113">
            <v>0</v>
          </cell>
          <cell r="H113">
            <v>2200</v>
          </cell>
          <cell r="U113">
            <v>1009.853</v>
          </cell>
        </row>
        <row r="115">
          <cell r="G115">
            <v>0</v>
          </cell>
          <cell r="H115">
            <v>250</v>
          </cell>
          <cell r="U115">
            <v>322</v>
          </cell>
        </row>
        <row r="116">
          <cell r="U116">
            <v>24</v>
          </cell>
        </row>
        <row r="117">
          <cell r="U117">
            <v>36</v>
          </cell>
        </row>
        <row r="118">
          <cell r="G118">
            <v>0</v>
          </cell>
          <cell r="H118">
            <v>0</v>
          </cell>
          <cell r="U118">
            <v>0</v>
          </cell>
        </row>
        <row r="119">
          <cell r="G119">
            <v>0</v>
          </cell>
          <cell r="H119">
            <v>45</v>
          </cell>
          <cell r="U119">
            <v>45</v>
          </cell>
        </row>
        <row r="120">
          <cell r="U120">
            <v>0</v>
          </cell>
        </row>
        <row r="121">
          <cell r="U121">
            <v>1</v>
          </cell>
        </row>
        <row r="122">
          <cell r="U122">
            <v>1E-4</v>
          </cell>
        </row>
        <row r="123">
          <cell r="U123">
            <v>1E-4</v>
          </cell>
        </row>
        <row r="124">
          <cell r="U124">
            <v>10</v>
          </cell>
        </row>
        <row r="125">
          <cell r="U125">
            <v>10</v>
          </cell>
        </row>
        <row r="126">
          <cell r="U126">
            <v>1</v>
          </cell>
        </row>
        <row r="127">
          <cell r="U127">
            <v>2</v>
          </cell>
        </row>
        <row r="128">
          <cell r="G128">
            <v>0</v>
          </cell>
          <cell r="H128">
            <v>2</v>
          </cell>
          <cell r="U128">
            <v>2</v>
          </cell>
        </row>
        <row r="130">
          <cell r="G130">
            <v>0</v>
          </cell>
          <cell r="H130">
            <v>50</v>
          </cell>
          <cell r="U130">
            <v>129</v>
          </cell>
        </row>
        <row r="131">
          <cell r="U131">
            <v>37</v>
          </cell>
        </row>
        <row r="132">
          <cell r="U132">
            <v>60</v>
          </cell>
        </row>
        <row r="133">
          <cell r="G133">
            <v>0</v>
          </cell>
          <cell r="H133">
            <v>250</v>
          </cell>
          <cell r="U133">
            <v>222</v>
          </cell>
        </row>
        <row r="135">
          <cell r="G135">
            <v>0</v>
          </cell>
          <cell r="H135">
            <v>0</v>
          </cell>
          <cell r="U135">
            <v>0</v>
          </cell>
        </row>
        <row r="136">
          <cell r="G136">
            <v>0</v>
          </cell>
          <cell r="H136">
            <v>0</v>
          </cell>
          <cell r="U136">
            <v>0</v>
          </cell>
        </row>
        <row r="137">
          <cell r="G137">
            <v>0</v>
          </cell>
          <cell r="H137">
            <v>0</v>
          </cell>
          <cell r="U137">
            <v>0</v>
          </cell>
        </row>
      </sheetData>
      <sheetData sheetId="27">
        <row r="8">
          <cell r="G8">
            <v>0</v>
          </cell>
          <cell r="H8">
            <v>0</v>
          </cell>
          <cell r="U8">
            <v>0</v>
          </cell>
        </row>
        <row r="9">
          <cell r="G9">
            <v>0</v>
          </cell>
          <cell r="H9">
            <v>0</v>
          </cell>
          <cell r="U9">
            <v>0</v>
          </cell>
        </row>
        <row r="10">
          <cell r="G10">
            <v>12</v>
          </cell>
          <cell r="H10">
            <v>12</v>
          </cell>
          <cell r="U10">
            <v>11</v>
          </cell>
        </row>
        <row r="11">
          <cell r="U11">
            <v>0</v>
          </cell>
        </row>
        <row r="12">
          <cell r="U12">
            <v>0</v>
          </cell>
        </row>
        <row r="13">
          <cell r="G13">
            <v>0</v>
          </cell>
          <cell r="H13">
            <v>0</v>
          </cell>
          <cell r="U13">
            <v>0</v>
          </cell>
        </row>
        <row r="14">
          <cell r="G14">
            <v>0</v>
          </cell>
          <cell r="H14">
            <v>0</v>
          </cell>
          <cell r="U14">
            <v>0</v>
          </cell>
        </row>
        <row r="15">
          <cell r="G15">
            <v>0</v>
          </cell>
          <cell r="H15">
            <v>0</v>
          </cell>
          <cell r="U15">
            <v>0</v>
          </cell>
        </row>
        <row r="16">
          <cell r="U16">
            <v>0</v>
          </cell>
        </row>
        <row r="17">
          <cell r="U17">
            <v>0</v>
          </cell>
        </row>
        <row r="18">
          <cell r="G18">
            <v>0</v>
          </cell>
          <cell r="H18">
            <v>0</v>
          </cell>
          <cell r="U18">
            <v>0</v>
          </cell>
        </row>
        <row r="19">
          <cell r="G19">
            <v>0</v>
          </cell>
          <cell r="H19">
            <v>0</v>
          </cell>
          <cell r="U19">
            <v>0</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52</v>
          </cell>
          <cell r="U31">
            <v>44</v>
          </cell>
        </row>
        <row r="32">
          <cell r="G32">
            <v>0</v>
          </cell>
          <cell r="H32">
            <v>100</v>
          </cell>
          <cell r="U32">
            <v>36</v>
          </cell>
        </row>
        <row r="33">
          <cell r="G33">
            <v>0</v>
          </cell>
          <cell r="H33">
            <v>52</v>
          </cell>
          <cell r="U33">
            <v>44</v>
          </cell>
        </row>
        <row r="34">
          <cell r="G34">
            <v>0</v>
          </cell>
          <cell r="H34">
            <v>100</v>
          </cell>
          <cell r="U34">
            <v>36</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120</v>
          </cell>
          <cell r="H50">
            <v>120</v>
          </cell>
          <cell r="U50">
            <v>110</v>
          </cell>
        </row>
        <row r="51">
          <cell r="G51">
            <v>0</v>
          </cell>
          <cell r="H51">
            <v>0</v>
          </cell>
          <cell r="U51">
            <v>0</v>
          </cell>
        </row>
        <row r="52">
          <cell r="G52">
            <v>0</v>
          </cell>
          <cell r="H52">
            <v>0</v>
          </cell>
          <cell r="U52">
            <v>0</v>
          </cell>
        </row>
        <row r="53">
          <cell r="G53">
            <v>0</v>
          </cell>
          <cell r="H53">
            <v>0</v>
          </cell>
          <cell r="U53">
            <v>0</v>
          </cell>
        </row>
        <row r="55">
          <cell r="G55">
            <v>175</v>
          </cell>
          <cell r="H55">
            <v>180</v>
          </cell>
          <cell r="U55">
            <v>120</v>
          </cell>
        </row>
        <row r="56">
          <cell r="G56">
            <v>0</v>
          </cell>
          <cell r="H56">
            <v>0</v>
          </cell>
          <cell r="U56">
            <v>2</v>
          </cell>
        </row>
        <row r="57">
          <cell r="G57">
            <v>2</v>
          </cell>
          <cell r="H57">
            <v>2</v>
          </cell>
          <cell r="U57">
            <v>0</v>
          </cell>
        </row>
        <row r="58">
          <cell r="G58">
            <v>2</v>
          </cell>
          <cell r="H58">
            <v>2</v>
          </cell>
          <cell r="U58">
            <v>1</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18</v>
          </cell>
          <cell r="H72">
            <v>18</v>
          </cell>
          <cell r="U72">
            <v>24.948999999999998</v>
          </cell>
        </row>
        <row r="73">
          <cell r="U73">
            <v>0</v>
          </cell>
        </row>
        <row r="74">
          <cell r="U74">
            <v>0</v>
          </cell>
        </row>
        <row r="76">
          <cell r="G76">
            <v>0</v>
          </cell>
          <cell r="H76">
            <v>0</v>
          </cell>
          <cell r="U76">
            <v>0</v>
          </cell>
        </row>
        <row r="77">
          <cell r="G77">
            <v>0</v>
          </cell>
          <cell r="H77">
            <v>0</v>
          </cell>
          <cell r="U77">
            <v>0</v>
          </cell>
        </row>
        <row r="78">
          <cell r="G78">
            <v>0</v>
          </cell>
          <cell r="H78">
            <v>0</v>
          </cell>
          <cell r="U78">
            <v>0</v>
          </cell>
        </row>
        <row r="79">
          <cell r="G79">
            <v>0</v>
          </cell>
          <cell r="H79">
            <v>0</v>
          </cell>
          <cell r="U79">
            <v>0</v>
          </cell>
        </row>
        <row r="80">
          <cell r="G80">
            <v>0</v>
          </cell>
          <cell r="H80">
            <v>0</v>
          </cell>
          <cell r="U80">
            <v>0</v>
          </cell>
        </row>
        <row r="81">
          <cell r="G81">
            <v>0</v>
          </cell>
          <cell r="H81">
            <v>0</v>
          </cell>
          <cell r="U81">
            <v>0</v>
          </cell>
        </row>
        <row r="82">
          <cell r="G82">
            <v>0</v>
          </cell>
          <cell r="H82">
            <v>0</v>
          </cell>
          <cell r="U82">
            <v>0</v>
          </cell>
        </row>
        <row r="83">
          <cell r="G83">
            <v>8</v>
          </cell>
          <cell r="H83">
            <v>10</v>
          </cell>
          <cell r="U83">
            <v>14.567</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4</v>
          </cell>
          <cell r="H92">
            <v>8</v>
          </cell>
          <cell r="U92">
            <v>1.6780000000000004</v>
          </cell>
        </row>
        <row r="93">
          <cell r="G93">
            <v>0</v>
          </cell>
          <cell r="H93">
            <v>0</v>
          </cell>
          <cell r="U93">
            <v>0</v>
          </cell>
        </row>
        <row r="94">
          <cell r="G94">
            <v>10</v>
          </cell>
          <cell r="H94">
            <v>10</v>
          </cell>
          <cell r="U94">
            <v>19.059999999999999</v>
          </cell>
        </row>
        <row r="95">
          <cell r="U95">
            <v>0</v>
          </cell>
        </row>
        <row r="96">
          <cell r="U96">
            <v>0</v>
          </cell>
        </row>
        <row r="97">
          <cell r="G97">
            <v>0</v>
          </cell>
          <cell r="H97">
            <v>28</v>
          </cell>
          <cell r="U97">
            <v>39.515999999999998</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0</v>
          </cell>
        </row>
        <row r="112">
          <cell r="G112">
            <v>0</v>
          </cell>
          <cell r="H112">
            <v>0</v>
          </cell>
          <cell r="U112">
            <v>0</v>
          </cell>
        </row>
        <row r="113">
          <cell r="G113">
            <v>0</v>
          </cell>
          <cell r="H113">
            <v>0</v>
          </cell>
          <cell r="U113">
            <v>0</v>
          </cell>
        </row>
        <row r="115">
          <cell r="G115">
            <v>0</v>
          </cell>
          <cell r="H115">
            <v>0</v>
          </cell>
          <cell r="U115">
            <v>11</v>
          </cell>
        </row>
        <row r="116">
          <cell r="U116">
            <v>0</v>
          </cell>
        </row>
        <row r="117">
          <cell r="U117">
            <v>0</v>
          </cell>
        </row>
        <row r="118">
          <cell r="G118">
            <v>0</v>
          </cell>
          <cell r="H118">
            <v>0</v>
          </cell>
          <cell r="U118">
            <v>0</v>
          </cell>
        </row>
        <row r="119">
          <cell r="G119">
            <v>0</v>
          </cell>
          <cell r="H119">
            <v>0</v>
          </cell>
          <cell r="U119">
            <v>0</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0</v>
          </cell>
          <cell r="U128">
            <v>0</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28">
        <row r="8">
          <cell r="G8">
            <v>0</v>
          </cell>
          <cell r="H8">
            <v>0</v>
          </cell>
          <cell r="U8">
            <v>0</v>
          </cell>
        </row>
        <row r="9">
          <cell r="G9">
            <v>0</v>
          </cell>
          <cell r="H9">
            <v>0</v>
          </cell>
          <cell r="U9">
            <v>0</v>
          </cell>
        </row>
        <row r="10">
          <cell r="G10">
            <v>450</v>
          </cell>
          <cell r="H10">
            <v>450</v>
          </cell>
          <cell r="U10">
            <v>249</v>
          </cell>
        </row>
        <row r="11">
          <cell r="U11">
            <v>7</v>
          </cell>
        </row>
        <row r="12">
          <cell r="U12">
            <v>15</v>
          </cell>
        </row>
        <row r="13">
          <cell r="G13">
            <v>4</v>
          </cell>
          <cell r="H13">
            <v>4</v>
          </cell>
          <cell r="U13">
            <v>0</v>
          </cell>
        </row>
        <row r="14">
          <cell r="G14">
            <v>0</v>
          </cell>
          <cell r="H14">
            <v>3</v>
          </cell>
          <cell r="U14">
            <v>8</v>
          </cell>
        </row>
        <row r="15">
          <cell r="G15">
            <v>95</v>
          </cell>
          <cell r="H15">
            <v>70</v>
          </cell>
          <cell r="U15">
            <v>99</v>
          </cell>
        </row>
        <row r="16">
          <cell r="U16">
            <v>1E-4</v>
          </cell>
        </row>
        <row r="17">
          <cell r="U17">
            <v>1E-4</v>
          </cell>
        </row>
        <row r="18">
          <cell r="G18">
            <v>4</v>
          </cell>
          <cell r="H18">
            <v>4</v>
          </cell>
          <cell r="U18">
            <v>5</v>
          </cell>
        </row>
        <row r="19">
          <cell r="G19">
            <v>350</v>
          </cell>
          <cell r="H19">
            <v>300</v>
          </cell>
          <cell r="U19">
            <v>310</v>
          </cell>
        </row>
        <row r="20">
          <cell r="G20">
            <v>1</v>
          </cell>
          <cell r="H20">
            <v>1</v>
          </cell>
          <cell r="U20">
            <v>0</v>
          </cell>
        </row>
        <row r="21">
          <cell r="U21">
            <v>1E-4</v>
          </cell>
        </row>
        <row r="22">
          <cell r="U22">
            <v>1E-4</v>
          </cell>
        </row>
        <row r="23">
          <cell r="G23">
            <v>0</v>
          </cell>
          <cell r="H23">
            <v>0</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211</v>
          </cell>
        </row>
        <row r="32">
          <cell r="G32">
            <v>0</v>
          </cell>
          <cell r="H32">
            <v>100</v>
          </cell>
          <cell r="U32">
            <v>63</v>
          </cell>
        </row>
        <row r="33">
          <cell r="G33">
            <v>0</v>
          </cell>
          <cell r="H33">
            <v>52</v>
          </cell>
          <cell r="U33">
            <v>70</v>
          </cell>
        </row>
        <row r="34">
          <cell r="G34">
            <v>0</v>
          </cell>
          <cell r="H34">
            <v>100</v>
          </cell>
          <cell r="U34">
            <v>7</v>
          </cell>
        </row>
        <row r="35">
          <cell r="G35">
            <v>0</v>
          </cell>
          <cell r="H35">
            <v>0</v>
          </cell>
          <cell r="U35">
            <v>0</v>
          </cell>
        </row>
        <row r="36">
          <cell r="G36">
            <v>0</v>
          </cell>
          <cell r="H36">
            <v>0</v>
          </cell>
          <cell r="U36">
            <v>0</v>
          </cell>
        </row>
        <row r="37">
          <cell r="G37">
            <v>0</v>
          </cell>
          <cell r="H37">
            <v>0</v>
          </cell>
          <cell r="U37">
            <v>0</v>
          </cell>
        </row>
        <row r="38">
          <cell r="G38">
            <v>0</v>
          </cell>
          <cell r="H38">
            <v>44</v>
          </cell>
          <cell r="U38">
            <v>31</v>
          </cell>
        </row>
        <row r="39">
          <cell r="G39">
            <v>0</v>
          </cell>
          <cell r="H39">
            <v>2</v>
          </cell>
          <cell r="U39">
            <v>1</v>
          </cell>
        </row>
        <row r="40">
          <cell r="G40">
            <v>0</v>
          </cell>
          <cell r="H40">
            <v>2</v>
          </cell>
          <cell r="U40">
            <v>3</v>
          </cell>
        </row>
        <row r="44">
          <cell r="G44">
            <v>0</v>
          </cell>
          <cell r="H44">
            <v>0</v>
          </cell>
          <cell r="U44">
            <v>0</v>
          </cell>
        </row>
        <row r="45">
          <cell r="G45">
            <v>0</v>
          </cell>
          <cell r="H45">
            <v>0</v>
          </cell>
          <cell r="U45">
            <v>0</v>
          </cell>
        </row>
        <row r="47">
          <cell r="G47">
            <v>0</v>
          </cell>
          <cell r="H47">
            <v>9</v>
          </cell>
          <cell r="U47">
            <v>9</v>
          </cell>
        </row>
        <row r="48">
          <cell r="U48">
            <v>1E-4</v>
          </cell>
        </row>
        <row r="49">
          <cell r="U49">
            <v>1E-4</v>
          </cell>
        </row>
        <row r="50">
          <cell r="G50">
            <v>0</v>
          </cell>
          <cell r="H50">
            <v>400</v>
          </cell>
          <cell r="U50">
            <v>278</v>
          </cell>
        </row>
        <row r="51">
          <cell r="G51">
            <v>0</v>
          </cell>
          <cell r="H51">
            <v>0</v>
          </cell>
          <cell r="U51">
            <v>0</v>
          </cell>
        </row>
        <row r="52">
          <cell r="G52">
            <v>0</v>
          </cell>
          <cell r="H52">
            <v>0</v>
          </cell>
          <cell r="U52">
            <v>0</v>
          </cell>
        </row>
        <row r="53">
          <cell r="G53">
            <v>0</v>
          </cell>
          <cell r="H53">
            <v>0</v>
          </cell>
          <cell r="U53">
            <v>0</v>
          </cell>
        </row>
        <row r="55">
          <cell r="G55">
            <v>0</v>
          </cell>
          <cell r="H55">
            <v>330</v>
          </cell>
          <cell r="U55">
            <v>249</v>
          </cell>
        </row>
        <row r="56">
          <cell r="G56">
            <v>0</v>
          </cell>
          <cell r="H56">
            <v>1</v>
          </cell>
          <cell r="U56">
            <v>1</v>
          </cell>
        </row>
        <row r="57">
          <cell r="G57">
            <v>0</v>
          </cell>
          <cell r="H57">
            <v>0</v>
          </cell>
          <cell r="U57">
            <v>0</v>
          </cell>
        </row>
        <row r="58">
          <cell r="G58">
            <v>0</v>
          </cell>
          <cell r="H58">
            <v>5</v>
          </cell>
          <cell r="U58">
            <v>11</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200</v>
          </cell>
          <cell r="U66">
            <v>131</v>
          </cell>
        </row>
        <row r="67">
          <cell r="G67">
            <v>0</v>
          </cell>
          <cell r="H67">
            <v>26</v>
          </cell>
          <cell r="U67">
            <v>26</v>
          </cell>
        </row>
        <row r="68">
          <cell r="G68">
            <v>0</v>
          </cell>
          <cell r="H68">
            <v>0</v>
          </cell>
          <cell r="U68">
            <v>0</v>
          </cell>
        </row>
        <row r="69">
          <cell r="G69">
            <v>0</v>
          </cell>
          <cell r="H69">
            <v>4</v>
          </cell>
          <cell r="U69">
            <v>6</v>
          </cell>
        </row>
        <row r="70">
          <cell r="G70">
            <v>0</v>
          </cell>
          <cell r="H70">
            <v>100</v>
          </cell>
          <cell r="U70">
            <v>58.5</v>
          </cell>
        </row>
        <row r="72">
          <cell r="G72">
            <v>414</v>
          </cell>
          <cell r="H72">
            <v>400</v>
          </cell>
          <cell r="U72">
            <v>409.75</v>
          </cell>
        </row>
        <row r="73">
          <cell r="U73">
            <v>0.97</v>
          </cell>
        </row>
        <row r="74">
          <cell r="U74">
            <v>0.97</v>
          </cell>
        </row>
        <row r="76">
          <cell r="G76">
            <v>218</v>
          </cell>
          <cell r="H76">
            <v>300</v>
          </cell>
          <cell r="U76">
            <v>676.5</v>
          </cell>
        </row>
        <row r="77">
          <cell r="G77">
            <v>0</v>
          </cell>
          <cell r="H77">
            <v>0</v>
          </cell>
          <cell r="U77">
            <v>0</v>
          </cell>
        </row>
        <row r="78">
          <cell r="G78">
            <v>752</v>
          </cell>
          <cell r="H78">
            <v>700</v>
          </cell>
          <cell r="U78">
            <v>821.15</v>
          </cell>
        </row>
        <row r="79">
          <cell r="G79">
            <v>1</v>
          </cell>
          <cell r="H79">
            <v>2</v>
          </cell>
          <cell r="U79">
            <v>2</v>
          </cell>
        </row>
        <row r="80">
          <cell r="G80">
            <v>80</v>
          </cell>
          <cell r="H80">
            <v>200</v>
          </cell>
          <cell r="U80">
            <v>149.19999999999999</v>
          </cell>
        </row>
        <row r="81">
          <cell r="G81">
            <v>2300</v>
          </cell>
          <cell r="H81">
            <v>1500</v>
          </cell>
          <cell r="U81">
            <v>2065</v>
          </cell>
        </row>
        <row r="82">
          <cell r="G82">
            <v>2976</v>
          </cell>
          <cell r="H82">
            <v>2000</v>
          </cell>
          <cell r="U82">
            <v>2695.1</v>
          </cell>
        </row>
        <row r="83">
          <cell r="G83">
            <v>604</v>
          </cell>
          <cell r="H83">
            <v>500</v>
          </cell>
          <cell r="U83">
            <v>403.25</v>
          </cell>
        </row>
        <row r="84">
          <cell r="G84">
            <v>97.963999999999999</v>
          </cell>
          <cell r="H84">
            <v>109.41</v>
          </cell>
          <cell r="U84">
            <v>78.2</v>
          </cell>
        </row>
        <row r="85">
          <cell r="G85">
            <v>0</v>
          </cell>
          <cell r="H85">
            <v>4</v>
          </cell>
          <cell r="U85">
            <v>0</v>
          </cell>
        </row>
        <row r="86">
          <cell r="G86">
            <v>10</v>
          </cell>
          <cell r="H86">
            <v>5</v>
          </cell>
          <cell r="U86">
            <v>0</v>
          </cell>
        </row>
        <row r="87">
          <cell r="G87">
            <v>0</v>
          </cell>
          <cell r="H87">
            <v>0</v>
          </cell>
          <cell r="U87">
            <v>0</v>
          </cell>
        </row>
        <row r="88">
          <cell r="G88">
            <v>0</v>
          </cell>
          <cell r="H88">
            <v>10</v>
          </cell>
          <cell r="U88">
            <v>0</v>
          </cell>
        </row>
        <row r="89">
          <cell r="U89">
            <v>1E-4</v>
          </cell>
        </row>
        <row r="90">
          <cell r="U90">
            <v>1E-4</v>
          </cell>
        </row>
        <row r="91">
          <cell r="G91">
            <v>500</v>
          </cell>
          <cell r="H91">
            <v>480</v>
          </cell>
          <cell r="U91">
            <v>385.2000000000001</v>
          </cell>
        </row>
        <row r="92">
          <cell r="G92">
            <v>0</v>
          </cell>
          <cell r="H92">
            <v>0</v>
          </cell>
          <cell r="U92">
            <v>0</v>
          </cell>
        </row>
        <row r="93">
          <cell r="G93">
            <v>130</v>
          </cell>
          <cell r="H93">
            <v>200</v>
          </cell>
          <cell r="U93">
            <v>263.5</v>
          </cell>
        </row>
        <row r="94">
          <cell r="G94">
            <v>0</v>
          </cell>
          <cell r="H94">
            <v>0</v>
          </cell>
          <cell r="U94">
            <v>0</v>
          </cell>
        </row>
        <row r="95">
          <cell r="U95">
            <v>1E-4</v>
          </cell>
        </row>
        <row r="96">
          <cell r="U96">
            <v>1E-4</v>
          </cell>
        </row>
        <row r="97">
          <cell r="G97">
            <v>0</v>
          </cell>
          <cell r="H97">
            <v>46189.41</v>
          </cell>
          <cell r="U97">
            <v>58621.9</v>
          </cell>
        </row>
        <row r="99">
          <cell r="G99">
            <v>0</v>
          </cell>
          <cell r="H99">
            <v>0</v>
          </cell>
          <cell r="U99">
            <v>0</v>
          </cell>
        </row>
        <row r="100">
          <cell r="G100">
            <v>0</v>
          </cell>
          <cell r="H100">
            <v>0</v>
          </cell>
          <cell r="U100">
            <v>0</v>
          </cell>
        </row>
        <row r="102">
          <cell r="G102">
            <v>11899</v>
          </cell>
          <cell r="H102">
            <v>40000</v>
          </cell>
          <cell r="U102">
            <v>50905.450000000004</v>
          </cell>
        </row>
        <row r="104">
          <cell r="G104">
            <v>0</v>
          </cell>
          <cell r="H104">
            <v>0</v>
          </cell>
          <cell r="U104">
            <v>0</v>
          </cell>
        </row>
        <row r="105">
          <cell r="G105">
            <v>0</v>
          </cell>
          <cell r="H105">
            <v>0</v>
          </cell>
          <cell r="U105">
            <v>0</v>
          </cell>
        </row>
        <row r="106">
          <cell r="G106">
            <v>40</v>
          </cell>
          <cell r="H106">
            <v>50</v>
          </cell>
          <cell r="U106">
            <v>31.4</v>
          </cell>
        </row>
        <row r="107">
          <cell r="G107">
            <v>0</v>
          </cell>
          <cell r="H107">
            <v>0</v>
          </cell>
          <cell r="U107">
            <v>0</v>
          </cell>
        </row>
        <row r="108">
          <cell r="U108">
            <v>1E-4</v>
          </cell>
        </row>
        <row r="109">
          <cell r="U109">
            <v>1E-4</v>
          </cell>
        </row>
        <row r="111">
          <cell r="G111">
            <v>0</v>
          </cell>
          <cell r="H111">
            <v>15</v>
          </cell>
          <cell r="U111">
            <v>22</v>
          </cell>
        </row>
        <row r="112">
          <cell r="G112">
            <v>0</v>
          </cell>
          <cell r="H112">
            <v>1200</v>
          </cell>
          <cell r="U112">
            <v>1396</v>
          </cell>
        </row>
        <row r="113">
          <cell r="G113">
            <v>0</v>
          </cell>
          <cell r="H113">
            <v>500</v>
          </cell>
          <cell r="U113">
            <v>567.1</v>
          </cell>
        </row>
        <row r="115">
          <cell r="G115">
            <v>0</v>
          </cell>
          <cell r="H115">
            <v>450</v>
          </cell>
          <cell r="U115">
            <v>302</v>
          </cell>
        </row>
        <row r="116">
          <cell r="U116">
            <v>19</v>
          </cell>
        </row>
        <row r="117">
          <cell r="U117">
            <v>29</v>
          </cell>
        </row>
        <row r="118">
          <cell r="G118">
            <v>0</v>
          </cell>
          <cell r="H118">
            <v>0</v>
          </cell>
          <cell r="U118">
            <v>0</v>
          </cell>
        </row>
        <row r="119">
          <cell r="G119">
            <v>0</v>
          </cell>
          <cell r="H119">
            <v>60</v>
          </cell>
          <cell r="U119">
            <v>56</v>
          </cell>
        </row>
        <row r="120">
          <cell r="U120">
            <v>2</v>
          </cell>
        </row>
        <row r="121">
          <cell r="U121">
            <v>1</v>
          </cell>
        </row>
        <row r="122">
          <cell r="U122">
            <v>2</v>
          </cell>
        </row>
        <row r="123">
          <cell r="U123">
            <v>2</v>
          </cell>
        </row>
        <row r="124">
          <cell r="U124">
            <v>1</v>
          </cell>
        </row>
        <row r="125">
          <cell r="U125">
            <v>9</v>
          </cell>
        </row>
        <row r="126">
          <cell r="U126">
            <v>0</v>
          </cell>
        </row>
        <row r="127">
          <cell r="U127">
            <v>5</v>
          </cell>
        </row>
        <row r="128">
          <cell r="G128">
            <v>0</v>
          </cell>
          <cell r="H128">
            <v>3</v>
          </cell>
          <cell r="U128">
            <v>2</v>
          </cell>
        </row>
        <row r="130">
          <cell r="G130">
            <v>0</v>
          </cell>
          <cell r="H130">
            <v>50</v>
          </cell>
          <cell r="U130">
            <v>55</v>
          </cell>
        </row>
        <row r="131">
          <cell r="U131">
            <v>1E-4</v>
          </cell>
        </row>
        <row r="132">
          <cell r="U132">
            <v>1E-4</v>
          </cell>
        </row>
        <row r="133">
          <cell r="G133">
            <v>0</v>
          </cell>
          <cell r="H133">
            <v>250</v>
          </cell>
          <cell r="U133">
            <v>240</v>
          </cell>
        </row>
        <row r="135">
          <cell r="G135">
            <v>4</v>
          </cell>
          <cell r="H135">
            <v>8</v>
          </cell>
          <cell r="U135">
            <v>5</v>
          </cell>
        </row>
        <row r="136">
          <cell r="G136">
            <v>2450</v>
          </cell>
          <cell r="H136">
            <v>8</v>
          </cell>
          <cell r="U136">
            <v>5</v>
          </cell>
        </row>
        <row r="137">
          <cell r="G137">
            <v>2450</v>
          </cell>
          <cell r="H137">
            <v>8</v>
          </cell>
          <cell r="U137">
            <v>5</v>
          </cell>
        </row>
      </sheetData>
      <sheetData sheetId="29">
        <row r="8">
          <cell r="G8">
            <v>0</v>
          </cell>
          <cell r="H8">
            <v>0</v>
          </cell>
          <cell r="U8">
            <v>0</v>
          </cell>
        </row>
        <row r="9">
          <cell r="G9">
            <v>0</v>
          </cell>
          <cell r="H9">
            <v>0</v>
          </cell>
          <cell r="U9">
            <v>0</v>
          </cell>
        </row>
        <row r="10">
          <cell r="G10">
            <v>35</v>
          </cell>
          <cell r="H10">
            <v>60</v>
          </cell>
          <cell r="U10">
            <v>40</v>
          </cell>
        </row>
        <row r="11">
          <cell r="U11">
            <v>1</v>
          </cell>
        </row>
        <row r="12">
          <cell r="U12">
            <v>3</v>
          </cell>
        </row>
        <row r="13">
          <cell r="G13">
            <v>0</v>
          </cell>
          <cell r="H13">
            <v>1</v>
          </cell>
          <cell r="U13">
            <v>0</v>
          </cell>
        </row>
        <row r="14">
          <cell r="G14">
            <v>0</v>
          </cell>
          <cell r="H14">
            <v>0</v>
          </cell>
          <cell r="U14">
            <v>0</v>
          </cell>
        </row>
        <row r="15">
          <cell r="G15">
            <v>40</v>
          </cell>
          <cell r="H15">
            <v>30</v>
          </cell>
          <cell r="U15">
            <v>24</v>
          </cell>
        </row>
        <row r="16">
          <cell r="U16">
            <v>0</v>
          </cell>
        </row>
        <row r="17">
          <cell r="U17">
            <v>0</v>
          </cell>
        </row>
        <row r="18">
          <cell r="G18">
            <v>0</v>
          </cell>
          <cell r="H18">
            <v>1</v>
          </cell>
          <cell r="U18">
            <v>0</v>
          </cell>
        </row>
        <row r="19">
          <cell r="G19">
            <v>190</v>
          </cell>
          <cell r="H19">
            <v>150</v>
          </cell>
          <cell r="U19">
            <v>169</v>
          </cell>
        </row>
        <row r="20">
          <cell r="G20">
            <v>0</v>
          </cell>
          <cell r="H20">
            <v>1</v>
          </cell>
          <cell r="U20">
            <v>0</v>
          </cell>
        </row>
        <row r="21">
          <cell r="U21">
            <v>0</v>
          </cell>
        </row>
        <row r="22">
          <cell r="U22">
            <v>0</v>
          </cell>
        </row>
        <row r="23">
          <cell r="G23">
            <v>12</v>
          </cell>
          <cell r="H23">
            <v>12</v>
          </cell>
          <cell r="U23">
            <v>4</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0</v>
          </cell>
          <cell r="U31">
            <v>8</v>
          </cell>
        </row>
        <row r="32">
          <cell r="G32">
            <v>0</v>
          </cell>
          <cell r="H32">
            <v>0</v>
          </cell>
          <cell r="U32">
            <v>11</v>
          </cell>
        </row>
        <row r="33">
          <cell r="G33">
            <v>0</v>
          </cell>
          <cell r="H33">
            <v>52</v>
          </cell>
          <cell r="U33">
            <v>52</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0</v>
          </cell>
        </row>
        <row r="48">
          <cell r="U48">
            <v>1E-4</v>
          </cell>
        </row>
        <row r="49">
          <cell r="U49">
            <v>1E-4</v>
          </cell>
        </row>
        <row r="50">
          <cell r="G50">
            <v>0</v>
          </cell>
          <cell r="H50">
            <v>600</v>
          </cell>
          <cell r="U50">
            <v>372</v>
          </cell>
        </row>
        <row r="51">
          <cell r="G51">
            <v>0</v>
          </cell>
          <cell r="H51">
            <v>0</v>
          </cell>
          <cell r="U51">
            <v>0</v>
          </cell>
        </row>
        <row r="52">
          <cell r="G52">
            <v>0</v>
          </cell>
          <cell r="H52">
            <v>0</v>
          </cell>
          <cell r="U52">
            <v>0</v>
          </cell>
        </row>
        <row r="53">
          <cell r="G53">
            <v>0</v>
          </cell>
          <cell r="H53">
            <v>0</v>
          </cell>
          <cell r="U53">
            <v>0</v>
          </cell>
        </row>
        <row r="55">
          <cell r="G55">
            <v>0</v>
          </cell>
          <cell r="H55">
            <v>250</v>
          </cell>
          <cell r="U55">
            <v>317</v>
          </cell>
        </row>
        <row r="56">
          <cell r="G56">
            <v>0</v>
          </cell>
          <cell r="H56">
            <v>0</v>
          </cell>
          <cell r="U56">
            <v>0</v>
          </cell>
        </row>
        <row r="57">
          <cell r="G57">
            <v>0</v>
          </cell>
          <cell r="H57">
            <v>0</v>
          </cell>
          <cell r="U57">
            <v>0</v>
          </cell>
        </row>
        <row r="58">
          <cell r="G58">
            <v>0</v>
          </cell>
          <cell r="H58">
            <v>1</v>
          </cell>
          <cell r="U58">
            <v>2</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30</v>
          </cell>
          <cell r="U66">
            <v>15</v>
          </cell>
        </row>
        <row r="67">
          <cell r="G67">
            <v>0</v>
          </cell>
          <cell r="H67">
            <v>18</v>
          </cell>
          <cell r="U67">
            <v>18</v>
          </cell>
        </row>
        <row r="68">
          <cell r="G68">
            <v>0</v>
          </cell>
          <cell r="H68">
            <v>0</v>
          </cell>
          <cell r="U68">
            <v>0</v>
          </cell>
        </row>
        <row r="69">
          <cell r="G69">
            <v>0</v>
          </cell>
          <cell r="H69">
            <v>3</v>
          </cell>
          <cell r="U69">
            <v>12</v>
          </cell>
        </row>
        <row r="70">
          <cell r="G70">
            <v>0</v>
          </cell>
          <cell r="H70">
            <v>16</v>
          </cell>
          <cell r="U70">
            <v>2</v>
          </cell>
        </row>
        <row r="72">
          <cell r="G72">
            <v>350</v>
          </cell>
          <cell r="H72">
            <v>450</v>
          </cell>
          <cell r="U72">
            <v>387</v>
          </cell>
        </row>
        <row r="73">
          <cell r="U73">
            <v>5</v>
          </cell>
        </row>
        <row r="74">
          <cell r="U74">
            <v>7</v>
          </cell>
        </row>
        <row r="76">
          <cell r="G76">
            <v>3900</v>
          </cell>
          <cell r="H76">
            <v>4000</v>
          </cell>
          <cell r="U76">
            <v>4061.7</v>
          </cell>
        </row>
        <row r="77">
          <cell r="G77">
            <v>0</v>
          </cell>
          <cell r="H77">
            <v>0</v>
          </cell>
          <cell r="U77">
            <v>0</v>
          </cell>
        </row>
        <row r="78">
          <cell r="G78">
            <v>300</v>
          </cell>
          <cell r="H78">
            <v>300</v>
          </cell>
          <cell r="U78">
            <v>202.5</v>
          </cell>
        </row>
        <row r="79">
          <cell r="G79">
            <v>0</v>
          </cell>
          <cell r="H79">
            <v>0</v>
          </cell>
          <cell r="U79">
            <v>0</v>
          </cell>
        </row>
        <row r="80">
          <cell r="G80">
            <v>0</v>
          </cell>
          <cell r="H80">
            <v>0</v>
          </cell>
          <cell r="U80">
            <v>0</v>
          </cell>
        </row>
        <row r="81">
          <cell r="G81">
            <v>174</v>
          </cell>
          <cell r="H81">
            <v>200</v>
          </cell>
          <cell r="U81">
            <v>163</v>
          </cell>
        </row>
        <row r="82">
          <cell r="G82">
            <v>0</v>
          </cell>
          <cell r="H82">
            <v>0</v>
          </cell>
          <cell r="U82">
            <v>0</v>
          </cell>
        </row>
        <row r="83">
          <cell r="G83">
            <v>200</v>
          </cell>
          <cell r="H83">
            <v>200</v>
          </cell>
          <cell r="U83">
            <v>255</v>
          </cell>
        </row>
        <row r="84">
          <cell r="G84">
            <v>460.70429999999988</v>
          </cell>
          <cell r="H84">
            <v>464.11</v>
          </cell>
          <cell r="U84">
            <v>468.69</v>
          </cell>
        </row>
        <row r="85">
          <cell r="G85">
            <v>3</v>
          </cell>
          <cell r="H85">
            <v>4</v>
          </cell>
          <cell r="U85">
            <v>10</v>
          </cell>
        </row>
        <row r="86">
          <cell r="G86">
            <v>5</v>
          </cell>
          <cell r="H86">
            <v>5</v>
          </cell>
          <cell r="U86">
            <v>0</v>
          </cell>
        </row>
        <row r="87">
          <cell r="G87">
            <v>0</v>
          </cell>
          <cell r="H87">
            <v>0</v>
          </cell>
          <cell r="U87">
            <v>0</v>
          </cell>
        </row>
        <row r="88">
          <cell r="G88">
            <v>0</v>
          </cell>
          <cell r="H88">
            <v>0</v>
          </cell>
          <cell r="U88">
            <v>0</v>
          </cell>
        </row>
        <row r="89">
          <cell r="U89">
            <v>1E-4</v>
          </cell>
        </row>
        <row r="90">
          <cell r="U90">
            <v>1E-4</v>
          </cell>
        </row>
        <row r="91">
          <cell r="G91">
            <v>0</v>
          </cell>
          <cell r="H91">
            <v>0</v>
          </cell>
          <cell r="U91">
            <v>0</v>
          </cell>
        </row>
        <row r="92">
          <cell r="G92">
            <v>3500</v>
          </cell>
          <cell r="H92">
            <v>3500</v>
          </cell>
          <cell r="U92">
            <v>3427</v>
          </cell>
        </row>
        <row r="93">
          <cell r="G93">
            <v>1100</v>
          </cell>
          <cell r="H93">
            <v>1300</v>
          </cell>
          <cell r="U93">
            <v>1300</v>
          </cell>
        </row>
        <row r="94">
          <cell r="G94">
            <v>40</v>
          </cell>
          <cell r="H94">
            <v>40</v>
          </cell>
          <cell r="U94">
            <v>53.15</v>
          </cell>
        </row>
        <row r="95">
          <cell r="U95">
            <v>1E-4</v>
          </cell>
        </row>
        <row r="96">
          <cell r="U96">
            <v>1E-4</v>
          </cell>
        </row>
        <row r="97">
          <cell r="G97">
            <v>0</v>
          </cell>
          <cell r="H97">
            <v>6114.11</v>
          </cell>
          <cell r="U97">
            <v>8576.39</v>
          </cell>
        </row>
        <row r="99">
          <cell r="G99">
            <v>80</v>
          </cell>
          <cell r="H99">
            <v>80</v>
          </cell>
          <cell r="U99">
            <v>182.5</v>
          </cell>
        </row>
        <row r="100">
          <cell r="G100">
            <v>0</v>
          </cell>
          <cell r="H100">
            <v>5</v>
          </cell>
          <cell r="U100">
            <v>4</v>
          </cell>
        </row>
        <row r="102">
          <cell r="G102">
            <v>500</v>
          </cell>
          <cell r="H102">
            <v>500</v>
          </cell>
          <cell r="U102">
            <v>3038.5</v>
          </cell>
        </row>
        <row r="104">
          <cell r="G104">
            <v>200</v>
          </cell>
          <cell r="H104">
            <v>200</v>
          </cell>
          <cell r="U104">
            <v>1017</v>
          </cell>
        </row>
        <row r="105">
          <cell r="G105">
            <v>0</v>
          </cell>
          <cell r="H105">
            <v>0</v>
          </cell>
          <cell r="U105">
            <v>0</v>
          </cell>
        </row>
        <row r="106">
          <cell r="G106">
            <v>12</v>
          </cell>
          <cell r="H106">
            <v>8</v>
          </cell>
          <cell r="U106">
            <v>8</v>
          </cell>
        </row>
        <row r="107">
          <cell r="G107">
            <v>0</v>
          </cell>
          <cell r="H107">
            <v>0</v>
          </cell>
          <cell r="U107">
            <v>0</v>
          </cell>
        </row>
        <row r="108">
          <cell r="U108">
            <v>1E-4</v>
          </cell>
        </row>
        <row r="109">
          <cell r="U109">
            <v>1E-4</v>
          </cell>
        </row>
        <row r="111">
          <cell r="G111">
            <v>0</v>
          </cell>
          <cell r="H111">
            <v>5</v>
          </cell>
          <cell r="U111">
            <v>7</v>
          </cell>
        </row>
        <row r="112">
          <cell r="G112">
            <v>0</v>
          </cell>
          <cell r="H112">
            <v>850</v>
          </cell>
          <cell r="U112">
            <v>706</v>
          </cell>
        </row>
        <row r="113">
          <cell r="G113">
            <v>0</v>
          </cell>
          <cell r="H113">
            <v>1500</v>
          </cell>
          <cell r="U113">
            <v>1190</v>
          </cell>
        </row>
        <row r="115">
          <cell r="G115">
            <v>0</v>
          </cell>
          <cell r="H115">
            <v>360</v>
          </cell>
          <cell r="U115">
            <v>361</v>
          </cell>
        </row>
        <row r="116">
          <cell r="U116">
            <v>2</v>
          </cell>
        </row>
        <row r="117">
          <cell r="U117">
            <v>2</v>
          </cell>
        </row>
        <row r="118">
          <cell r="G118">
            <v>0</v>
          </cell>
          <cell r="H118">
            <v>0</v>
          </cell>
          <cell r="U118">
            <v>0</v>
          </cell>
        </row>
        <row r="119">
          <cell r="G119">
            <v>0</v>
          </cell>
          <cell r="H119">
            <v>27</v>
          </cell>
          <cell r="U119">
            <v>33</v>
          </cell>
        </row>
        <row r="120">
          <cell r="U120">
            <v>1E-4</v>
          </cell>
        </row>
        <row r="121">
          <cell r="U121">
            <v>1E-4</v>
          </cell>
        </row>
        <row r="122">
          <cell r="U122">
            <v>1E-4</v>
          </cell>
        </row>
        <row r="123">
          <cell r="U123">
            <v>1E-4</v>
          </cell>
        </row>
        <row r="124">
          <cell r="U124">
            <v>1E-4</v>
          </cell>
        </row>
        <row r="125">
          <cell r="U125">
            <v>1E-4</v>
          </cell>
        </row>
        <row r="126">
          <cell r="U126">
            <v>1E-4</v>
          </cell>
        </row>
        <row r="127">
          <cell r="U127">
            <v>1E-4</v>
          </cell>
        </row>
        <row r="128">
          <cell r="G128">
            <v>0</v>
          </cell>
          <cell r="H128">
            <v>2</v>
          </cell>
          <cell r="U128">
            <v>35</v>
          </cell>
        </row>
        <row r="130">
          <cell r="G130">
            <v>0</v>
          </cell>
          <cell r="H130">
            <v>10</v>
          </cell>
          <cell r="U130">
            <v>0</v>
          </cell>
        </row>
        <row r="131">
          <cell r="U131">
            <v>1E-4</v>
          </cell>
        </row>
        <row r="132">
          <cell r="U132">
            <v>1E-4</v>
          </cell>
        </row>
        <row r="133">
          <cell r="G133">
            <v>0</v>
          </cell>
          <cell r="H133">
            <v>20</v>
          </cell>
          <cell r="U133">
            <v>32</v>
          </cell>
        </row>
        <row r="135">
          <cell r="G135">
            <v>0</v>
          </cell>
          <cell r="H135">
            <v>0</v>
          </cell>
          <cell r="U135">
            <v>0</v>
          </cell>
        </row>
        <row r="136">
          <cell r="G136">
            <v>0</v>
          </cell>
          <cell r="H136">
            <v>0</v>
          </cell>
          <cell r="U136">
            <v>0</v>
          </cell>
        </row>
        <row r="137">
          <cell r="G137">
            <v>0</v>
          </cell>
          <cell r="H137">
            <v>0</v>
          </cell>
          <cell r="U137">
            <v>0</v>
          </cell>
        </row>
      </sheetData>
      <sheetData sheetId="30">
        <row r="8">
          <cell r="G8">
            <v>112500</v>
          </cell>
          <cell r="H8">
            <v>85000</v>
          </cell>
          <cell r="U8">
            <v>100086</v>
          </cell>
        </row>
        <row r="9">
          <cell r="G9">
            <v>22600</v>
          </cell>
          <cell r="H9">
            <v>20000</v>
          </cell>
          <cell r="U9">
            <v>20016.099999999999</v>
          </cell>
        </row>
        <row r="10">
          <cell r="G10">
            <v>252</v>
          </cell>
          <cell r="H10">
            <v>200</v>
          </cell>
          <cell r="U10">
            <v>292</v>
          </cell>
        </row>
        <row r="11">
          <cell r="U11">
            <v>64</v>
          </cell>
        </row>
        <row r="12">
          <cell r="U12">
            <v>72</v>
          </cell>
        </row>
        <row r="13">
          <cell r="G13">
            <v>0</v>
          </cell>
          <cell r="H13">
            <v>2</v>
          </cell>
          <cell r="U13">
            <v>1</v>
          </cell>
        </row>
        <row r="14">
          <cell r="G14">
            <v>0</v>
          </cell>
          <cell r="H14">
            <v>2</v>
          </cell>
          <cell r="U14">
            <v>0</v>
          </cell>
        </row>
        <row r="15">
          <cell r="G15">
            <v>90</v>
          </cell>
          <cell r="H15">
            <v>100</v>
          </cell>
          <cell r="U15">
            <v>207</v>
          </cell>
        </row>
        <row r="16">
          <cell r="U16">
            <v>27</v>
          </cell>
        </row>
        <row r="17">
          <cell r="U17">
            <v>27</v>
          </cell>
        </row>
        <row r="18">
          <cell r="G18">
            <v>4</v>
          </cell>
          <cell r="H18">
            <v>4</v>
          </cell>
          <cell r="U18">
            <v>6</v>
          </cell>
        </row>
        <row r="19">
          <cell r="G19">
            <v>88</v>
          </cell>
          <cell r="H19">
            <v>80</v>
          </cell>
          <cell r="U19">
            <v>66</v>
          </cell>
        </row>
        <row r="20">
          <cell r="G20">
            <v>1</v>
          </cell>
          <cell r="H20">
            <v>1</v>
          </cell>
          <cell r="U20">
            <v>0</v>
          </cell>
        </row>
        <row r="21">
          <cell r="U21">
            <v>0</v>
          </cell>
        </row>
        <row r="22">
          <cell r="U22">
            <v>0</v>
          </cell>
        </row>
        <row r="23">
          <cell r="G23">
            <v>236</v>
          </cell>
          <cell r="H23">
            <v>180</v>
          </cell>
          <cell r="U23">
            <v>202</v>
          </cell>
        </row>
        <row r="24">
          <cell r="U24">
            <v>0</v>
          </cell>
        </row>
        <row r="25">
          <cell r="U25">
            <v>0</v>
          </cell>
        </row>
        <row r="26">
          <cell r="U26">
            <v>5</v>
          </cell>
        </row>
        <row r="27">
          <cell r="U27">
            <v>5</v>
          </cell>
        </row>
        <row r="28">
          <cell r="G28">
            <v>0</v>
          </cell>
          <cell r="H28">
            <v>0</v>
          </cell>
          <cell r="U28">
            <v>0</v>
          </cell>
        </row>
        <row r="29">
          <cell r="G29">
            <v>0</v>
          </cell>
          <cell r="H29">
            <v>0</v>
          </cell>
          <cell r="U29">
            <v>0</v>
          </cell>
        </row>
        <row r="31">
          <cell r="G31">
            <v>0</v>
          </cell>
          <cell r="H31">
            <v>52</v>
          </cell>
          <cell r="U31">
            <v>42</v>
          </cell>
        </row>
        <row r="32">
          <cell r="G32">
            <v>0</v>
          </cell>
          <cell r="H32">
            <v>100</v>
          </cell>
          <cell r="U32">
            <v>702</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8</v>
          </cell>
          <cell r="U47">
            <v>0</v>
          </cell>
        </row>
        <row r="48">
          <cell r="U48">
            <v>3</v>
          </cell>
        </row>
        <row r="49">
          <cell r="U49">
            <v>3</v>
          </cell>
        </row>
        <row r="50">
          <cell r="G50">
            <v>0</v>
          </cell>
          <cell r="H50">
            <v>400</v>
          </cell>
          <cell r="U50">
            <v>374</v>
          </cell>
        </row>
        <row r="51">
          <cell r="G51">
            <v>0</v>
          </cell>
          <cell r="H51">
            <v>0</v>
          </cell>
          <cell r="U51">
            <v>0</v>
          </cell>
        </row>
        <row r="52">
          <cell r="G52">
            <v>0</v>
          </cell>
          <cell r="H52">
            <v>0</v>
          </cell>
          <cell r="U52">
            <v>0</v>
          </cell>
        </row>
        <row r="53">
          <cell r="G53">
            <v>0</v>
          </cell>
          <cell r="H53">
            <v>0</v>
          </cell>
          <cell r="U53">
            <v>0</v>
          </cell>
        </row>
        <row r="55">
          <cell r="G55">
            <v>0</v>
          </cell>
          <cell r="H55">
            <v>350</v>
          </cell>
          <cell r="U55">
            <v>236</v>
          </cell>
        </row>
        <row r="56">
          <cell r="G56">
            <v>0</v>
          </cell>
          <cell r="H56">
            <v>1</v>
          </cell>
          <cell r="U56">
            <v>0</v>
          </cell>
        </row>
        <row r="57">
          <cell r="G57">
            <v>0</v>
          </cell>
          <cell r="H57">
            <v>0</v>
          </cell>
          <cell r="U57">
            <v>0</v>
          </cell>
        </row>
        <row r="58">
          <cell r="G58">
            <v>0</v>
          </cell>
          <cell r="H58">
            <v>10</v>
          </cell>
          <cell r="U58">
            <v>25</v>
          </cell>
        </row>
        <row r="59">
          <cell r="G59">
            <v>0</v>
          </cell>
          <cell r="H59">
            <v>0</v>
          </cell>
          <cell r="U59">
            <v>0</v>
          </cell>
        </row>
        <row r="61">
          <cell r="G61">
            <v>0</v>
          </cell>
          <cell r="H61">
            <v>20</v>
          </cell>
          <cell r="U61">
            <v>80.69</v>
          </cell>
        </row>
        <row r="62">
          <cell r="G62">
            <v>0</v>
          </cell>
          <cell r="H62">
            <v>1000</v>
          </cell>
          <cell r="U62">
            <v>2994</v>
          </cell>
        </row>
        <row r="63">
          <cell r="G63">
            <v>0</v>
          </cell>
          <cell r="H63">
            <v>58</v>
          </cell>
          <cell r="U63">
            <v>82.9</v>
          </cell>
        </row>
        <row r="64">
          <cell r="G64">
            <v>0</v>
          </cell>
          <cell r="H64">
            <v>4</v>
          </cell>
          <cell r="U64">
            <v>6</v>
          </cell>
        </row>
        <row r="66">
          <cell r="G66">
            <v>0</v>
          </cell>
          <cell r="H66">
            <v>170</v>
          </cell>
          <cell r="U66">
            <v>252</v>
          </cell>
        </row>
        <row r="67">
          <cell r="G67">
            <v>0</v>
          </cell>
          <cell r="H67">
            <v>24</v>
          </cell>
          <cell r="U67">
            <v>33</v>
          </cell>
        </row>
        <row r="68">
          <cell r="G68">
            <v>0</v>
          </cell>
          <cell r="H68">
            <v>0</v>
          </cell>
          <cell r="U68">
            <v>0</v>
          </cell>
        </row>
        <row r="69">
          <cell r="G69">
            <v>0</v>
          </cell>
          <cell r="H69">
            <v>6</v>
          </cell>
          <cell r="U69">
            <v>7</v>
          </cell>
        </row>
        <row r="70">
          <cell r="G70">
            <v>0</v>
          </cell>
          <cell r="H70">
            <v>100</v>
          </cell>
          <cell r="U70">
            <v>82.790972222222223</v>
          </cell>
        </row>
        <row r="72">
          <cell r="G72">
            <v>580</v>
          </cell>
          <cell r="H72">
            <v>1200</v>
          </cell>
          <cell r="U72">
            <v>1173</v>
          </cell>
        </row>
        <row r="73">
          <cell r="U73">
            <v>3.4000000000000004</v>
          </cell>
        </row>
        <row r="74">
          <cell r="U74">
            <v>1.7999999999999998</v>
          </cell>
        </row>
        <row r="76">
          <cell r="G76">
            <v>40231</v>
          </cell>
          <cell r="H76">
            <v>15000</v>
          </cell>
          <cell r="U76">
            <v>7926</v>
          </cell>
        </row>
        <row r="77">
          <cell r="G77">
            <v>0</v>
          </cell>
          <cell r="H77">
            <v>25</v>
          </cell>
          <cell r="U77">
            <v>22</v>
          </cell>
        </row>
        <row r="78">
          <cell r="G78">
            <v>200</v>
          </cell>
          <cell r="H78">
            <v>200</v>
          </cell>
          <cell r="U78">
            <v>1007</v>
          </cell>
        </row>
        <row r="79">
          <cell r="G79">
            <v>200</v>
          </cell>
          <cell r="H79">
            <v>200</v>
          </cell>
          <cell r="U79">
            <v>4</v>
          </cell>
        </row>
        <row r="80">
          <cell r="G80">
            <v>0</v>
          </cell>
          <cell r="H80">
            <v>200</v>
          </cell>
          <cell r="U80">
            <v>211</v>
          </cell>
        </row>
        <row r="81">
          <cell r="G81">
            <v>2085</v>
          </cell>
          <cell r="H81">
            <v>2000</v>
          </cell>
          <cell r="U81">
            <v>494</v>
          </cell>
        </row>
        <row r="82">
          <cell r="G82">
            <v>0</v>
          </cell>
          <cell r="H82">
            <v>0</v>
          </cell>
          <cell r="U82">
            <v>0</v>
          </cell>
        </row>
        <row r="83">
          <cell r="G83">
            <v>0</v>
          </cell>
          <cell r="H83">
            <v>500</v>
          </cell>
          <cell r="U83">
            <v>168.42000000000002</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120</v>
          </cell>
          <cell r="H91">
            <v>120</v>
          </cell>
          <cell r="U91">
            <v>847</v>
          </cell>
        </row>
        <row r="92">
          <cell r="G92">
            <v>0</v>
          </cell>
          <cell r="H92">
            <v>0</v>
          </cell>
          <cell r="U92">
            <v>0</v>
          </cell>
        </row>
        <row r="93">
          <cell r="G93">
            <v>0</v>
          </cell>
          <cell r="H93">
            <v>200</v>
          </cell>
          <cell r="U93">
            <v>315</v>
          </cell>
        </row>
        <row r="94">
          <cell r="G94">
            <v>0</v>
          </cell>
          <cell r="H94">
            <v>0</v>
          </cell>
          <cell r="U94">
            <v>0</v>
          </cell>
        </row>
        <row r="95">
          <cell r="U95">
            <v>0</v>
          </cell>
        </row>
        <row r="96">
          <cell r="U96">
            <v>0</v>
          </cell>
        </row>
        <row r="97">
          <cell r="G97">
            <v>0</v>
          </cell>
          <cell r="H97">
            <v>10000</v>
          </cell>
          <cell r="U97">
            <v>11826.42</v>
          </cell>
        </row>
        <row r="99">
          <cell r="G99">
            <v>0</v>
          </cell>
          <cell r="H99">
            <v>0</v>
          </cell>
          <cell r="U99">
            <v>0</v>
          </cell>
        </row>
        <row r="100">
          <cell r="G100">
            <v>0</v>
          </cell>
          <cell r="H100">
            <v>0</v>
          </cell>
          <cell r="U100">
            <v>0</v>
          </cell>
        </row>
        <row r="102">
          <cell r="G102">
            <v>0</v>
          </cell>
          <cell r="H102">
            <v>0</v>
          </cell>
          <cell r="U102">
            <v>0</v>
          </cell>
        </row>
        <row r="104">
          <cell r="G104">
            <v>500</v>
          </cell>
          <cell r="H104">
            <v>500</v>
          </cell>
          <cell r="U104">
            <v>500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25</v>
          </cell>
          <cell r="U111">
            <v>26</v>
          </cell>
        </row>
        <row r="112">
          <cell r="G112">
            <v>0</v>
          </cell>
          <cell r="H112">
            <v>750</v>
          </cell>
          <cell r="U112">
            <v>783</v>
          </cell>
        </row>
        <row r="113">
          <cell r="G113">
            <v>0</v>
          </cell>
          <cell r="H113">
            <v>2000</v>
          </cell>
          <cell r="U113">
            <v>1361.99</v>
          </cell>
        </row>
        <row r="115">
          <cell r="G115">
            <v>0</v>
          </cell>
          <cell r="H115">
            <v>250</v>
          </cell>
          <cell r="U115">
            <v>243</v>
          </cell>
        </row>
        <row r="116">
          <cell r="U116">
            <v>21</v>
          </cell>
        </row>
        <row r="117">
          <cell r="U117">
            <v>19</v>
          </cell>
        </row>
        <row r="118">
          <cell r="G118">
            <v>0</v>
          </cell>
          <cell r="H118">
            <v>0</v>
          </cell>
          <cell r="U118">
            <v>0</v>
          </cell>
        </row>
        <row r="119">
          <cell r="G119">
            <v>0</v>
          </cell>
          <cell r="H119">
            <v>52</v>
          </cell>
          <cell r="U119">
            <v>56</v>
          </cell>
        </row>
        <row r="120">
          <cell r="U120">
            <v>0</v>
          </cell>
        </row>
        <row r="121">
          <cell r="U121">
            <v>0</v>
          </cell>
        </row>
        <row r="122">
          <cell r="U122">
            <v>0</v>
          </cell>
        </row>
        <row r="123">
          <cell r="U123">
            <v>0</v>
          </cell>
        </row>
        <row r="124">
          <cell r="U124">
            <v>164.35999999999999</v>
          </cell>
        </row>
        <row r="125">
          <cell r="U125">
            <v>164.35999999999999</v>
          </cell>
        </row>
        <row r="126">
          <cell r="U126">
            <v>0</v>
          </cell>
        </row>
        <row r="127">
          <cell r="U127">
            <v>0</v>
          </cell>
        </row>
        <row r="128">
          <cell r="G128">
            <v>0</v>
          </cell>
          <cell r="H128">
            <v>5</v>
          </cell>
          <cell r="U128">
            <v>5</v>
          </cell>
        </row>
        <row r="130">
          <cell r="G130">
            <v>0</v>
          </cell>
          <cell r="H130">
            <v>50</v>
          </cell>
          <cell r="U130">
            <v>46</v>
          </cell>
        </row>
        <row r="131">
          <cell r="U131">
            <v>0</v>
          </cell>
        </row>
        <row r="132">
          <cell r="U132">
            <v>0</v>
          </cell>
        </row>
        <row r="133">
          <cell r="G133">
            <v>0</v>
          </cell>
          <cell r="H133">
            <v>250</v>
          </cell>
          <cell r="U133">
            <v>576</v>
          </cell>
        </row>
        <row r="135">
          <cell r="G135">
            <v>0</v>
          </cell>
          <cell r="H135">
            <v>0</v>
          </cell>
          <cell r="U135">
            <v>0</v>
          </cell>
        </row>
        <row r="136">
          <cell r="G136">
            <v>0</v>
          </cell>
          <cell r="H136">
            <v>0</v>
          </cell>
          <cell r="U136">
            <v>0</v>
          </cell>
        </row>
        <row r="137">
          <cell r="G137">
            <v>0</v>
          </cell>
          <cell r="H137">
            <v>0</v>
          </cell>
          <cell r="U137">
            <v>0</v>
          </cell>
        </row>
      </sheetData>
      <sheetData sheetId="31">
        <row r="8">
          <cell r="G8">
            <v>2708</v>
          </cell>
          <cell r="H8">
            <v>2700</v>
          </cell>
          <cell r="U8">
            <v>3245.3</v>
          </cell>
        </row>
        <row r="9">
          <cell r="G9">
            <v>6728</v>
          </cell>
          <cell r="H9">
            <v>6700</v>
          </cell>
          <cell r="U9">
            <v>5634.67</v>
          </cell>
        </row>
        <row r="10">
          <cell r="G10">
            <v>150</v>
          </cell>
          <cell r="H10">
            <v>170</v>
          </cell>
          <cell r="U10">
            <v>102</v>
          </cell>
        </row>
        <row r="11">
          <cell r="U11">
            <v>30</v>
          </cell>
        </row>
        <row r="12">
          <cell r="U12">
            <v>24</v>
          </cell>
        </row>
        <row r="13">
          <cell r="G13">
            <v>1</v>
          </cell>
          <cell r="H13">
            <v>2</v>
          </cell>
          <cell r="U13">
            <v>1</v>
          </cell>
        </row>
        <row r="14">
          <cell r="G14">
            <v>0</v>
          </cell>
          <cell r="H14">
            <v>2</v>
          </cell>
          <cell r="U14">
            <v>0</v>
          </cell>
        </row>
        <row r="15">
          <cell r="G15">
            <v>117</v>
          </cell>
          <cell r="H15">
            <v>120</v>
          </cell>
          <cell r="U15">
            <v>100</v>
          </cell>
        </row>
        <row r="16">
          <cell r="U16">
            <v>21</v>
          </cell>
        </row>
        <row r="17">
          <cell r="U17">
            <v>16</v>
          </cell>
        </row>
        <row r="18">
          <cell r="G18">
            <v>12</v>
          </cell>
          <cell r="H18">
            <v>8</v>
          </cell>
          <cell r="U18">
            <v>7</v>
          </cell>
        </row>
        <row r="19">
          <cell r="G19">
            <v>0</v>
          </cell>
          <cell r="H19">
            <v>80</v>
          </cell>
          <cell r="U19">
            <v>81</v>
          </cell>
        </row>
        <row r="20">
          <cell r="G20">
            <v>2</v>
          </cell>
          <cell r="H20">
            <v>1</v>
          </cell>
          <cell r="U20">
            <v>1</v>
          </cell>
        </row>
        <row r="21">
          <cell r="U21">
            <v>0</v>
          </cell>
        </row>
        <row r="22">
          <cell r="U22">
            <v>0</v>
          </cell>
        </row>
        <row r="23">
          <cell r="G23">
            <v>66</v>
          </cell>
          <cell r="H23">
            <v>60</v>
          </cell>
          <cell r="U23">
            <v>130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52</v>
          </cell>
        </row>
        <row r="32">
          <cell r="G32">
            <v>0</v>
          </cell>
          <cell r="H32">
            <v>100</v>
          </cell>
          <cell r="U32">
            <v>54</v>
          </cell>
        </row>
        <row r="33">
          <cell r="G33">
            <v>0</v>
          </cell>
          <cell r="H33">
            <v>52</v>
          </cell>
          <cell r="U33">
            <v>52</v>
          </cell>
        </row>
        <row r="34">
          <cell r="G34">
            <v>0</v>
          </cell>
          <cell r="H34">
            <v>100</v>
          </cell>
          <cell r="U34">
            <v>16</v>
          </cell>
        </row>
        <row r="35">
          <cell r="G35">
            <v>0</v>
          </cell>
          <cell r="H35">
            <v>52</v>
          </cell>
          <cell r="U35">
            <v>55</v>
          </cell>
        </row>
        <row r="36">
          <cell r="G36">
            <v>0</v>
          </cell>
          <cell r="H36">
            <v>100</v>
          </cell>
          <cell r="U36">
            <v>100</v>
          </cell>
        </row>
        <row r="37">
          <cell r="G37">
            <v>0</v>
          </cell>
          <cell r="H37">
            <v>2</v>
          </cell>
          <cell r="U37">
            <v>2</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9</v>
          </cell>
          <cell r="U47">
            <v>8</v>
          </cell>
        </row>
        <row r="48">
          <cell r="U48">
            <v>1</v>
          </cell>
        </row>
        <row r="49">
          <cell r="U49">
            <v>1</v>
          </cell>
        </row>
        <row r="50">
          <cell r="G50">
            <v>0</v>
          </cell>
          <cell r="H50">
            <v>400</v>
          </cell>
          <cell r="U50">
            <v>402</v>
          </cell>
        </row>
        <row r="51">
          <cell r="G51">
            <v>0</v>
          </cell>
          <cell r="H51">
            <v>0</v>
          </cell>
          <cell r="U51">
            <v>0</v>
          </cell>
        </row>
        <row r="52">
          <cell r="G52">
            <v>0</v>
          </cell>
          <cell r="H52">
            <v>0</v>
          </cell>
          <cell r="U52">
            <v>0</v>
          </cell>
        </row>
        <row r="53">
          <cell r="G53">
            <v>0</v>
          </cell>
          <cell r="H53">
            <v>0</v>
          </cell>
          <cell r="U53">
            <v>0</v>
          </cell>
        </row>
        <row r="55">
          <cell r="G55">
            <v>0</v>
          </cell>
          <cell r="H55">
            <v>400</v>
          </cell>
          <cell r="U55">
            <v>400</v>
          </cell>
        </row>
        <row r="56">
          <cell r="G56">
            <v>0</v>
          </cell>
          <cell r="H56">
            <v>1</v>
          </cell>
          <cell r="U56">
            <v>1</v>
          </cell>
        </row>
        <row r="57">
          <cell r="G57">
            <v>0</v>
          </cell>
          <cell r="H57">
            <v>0</v>
          </cell>
          <cell r="U57">
            <v>0</v>
          </cell>
        </row>
        <row r="58">
          <cell r="G58">
            <v>0</v>
          </cell>
          <cell r="H58">
            <v>5</v>
          </cell>
          <cell r="U58">
            <v>6</v>
          </cell>
        </row>
        <row r="59">
          <cell r="G59">
            <v>0</v>
          </cell>
          <cell r="H59">
            <v>0</v>
          </cell>
          <cell r="U59">
            <v>0</v>
          </cell>
        </row>
        <row r="61">
          <cell r="G61">
            <v>0</v>
          </cell>
          <cell r="H61">
            <v>20</v>
          </cell>
          <cell r="U61">
            <v>0</v>
          </cell>
        </row>
        <row r="62">
          <cell r="G62">
            <v>0</v>
          </cell>
          <cell r="H62">
            <v>400</v>
          </cell>
          <cell r="U62">
            <v>0</v>
          </cell>
        </row>
        <row r="63">
          <cell r="G63">
            <v>0</v>
          </cell>
          <cell r="H63">
            <v>150</v>
          </cell>
          <cell r="U63">
            <v>0</v>
          </cell>
        </row>
        <row r="64">
          <cell r="G64">
            <v>0</v>
          </cell>
          <cell r="H64">
            <v>2</v>
          </cell>
          <cell r="U64">
            <v>0</v>
          </cell>
        </row>
        <row r="66">
          <cell r="G66">
            <v>0</v>
          </cell>
          <cell r="H66">
            <v>230</v>
          </cell>
          <cell r="U66">
            <v>219</v>
          </cell>
        </row>
        <row r="67">
          <cell r="G67">
            <v>0</v>
          </cell>
          <cell r="H67">
            <v>60</v>
          </cell>
          <cell r="U67">
            <v>41</v>
          </cell>
        </row>
        <row r="68">
          <cell r="G68">
            <v>0</v>
          </cell>
          <cell r="H68">
            <v>0</v>
          </cell>
          <cell r="U68">
            <v>0</v>
          </cell>
        </row>
        <row r="69">
          <cell r="G69">
            <v>0</v>
          </cell>
          <cell r="H69">
            <v>4</v>
          </cell>
          <cell r="U69">
            <v>5</v>
          </cell>
        </row>
        <row r="70">
          <cell r="G70">
            <v>0</v>
          </cell>
          <cell r="H70">
            <v>100</v>
          </cell>
          <cell r="U70">
            <v>74</v>
          </cell>
        </row>
        <row r="72">
          <cell r="G72">
            <v>4334</v>
          </cell>
          <cell r="H72">
            <v>3000</v>
          </cell>
          <cell r="U72">
            <v>2093.7799999999997</v>
          </cell>
        </row>
        <row r="73">
          <cell r="U73">
            <v>2.00271</v>
          </cell>
        </row>
        <row r="74">
          <cell r="U74">
            <v>1.6927099999999999</v>
          </cell>
        </row>
        <row r="76">
          <cell r="G76">
            <v>817</v>
          </cell>
          <cell r="H76">
            <v>1000</v>
          </cell>
          <cell r="U76">
            <v>1028</v>
          </cell>
        </row>
        <row r="77">
          <cell r="G77">
            <v>0</v>
          </cell>
          <cell r="H77">
            <v>0</v>
          </cell>
          <cell r="U77">
            <v>0</v>
          </cell>
        </row>
        <row r="78">
          <cell r="G78">
            <v>440</v>
          </cell>
          <cell r="H78">
            <v>450</v>
          </cell>
          <cell r="U78">
            <v>299.06000000000006</v>
          </cell>
        </row>
        <row r="79">
          <cell r="G79">
            <v>0</v>
          </cell>
          <cell r="H79">
            <v>1</v>
          </cell>
          <cell r="U79">
            <v>1</v>
          </cell>
        </row>
        <row r="80">
          <cell r="G80">
            <v>0</v>
          </cell>
          <cell r="H80">
            <v>0</v>
          </cell>
          <cell r="U80">
            <v>0</v>
          </cell>
        </row>
        <row r="81">
          <cell r="G81">
            <v>982</v>
          </cell>
          <cell r="H81">
            <v>700</v>
          </cell>
          <cell r="U81">
            <v>739.78999999999985</v>
          </cell>
        </row>
        <row r="82">
          <cell r="G82">
            <v>0</v>
          </cell>
          <cell r="H82">
            <v>0</v>
          </cell>
          <cell r="U82">
            <v>0</v>
          </cell>
        </row>
        <row r="83">
          <cell r="G83">
            <v>804</v>
          </cell>
          <cell r="H83">
            <v>800</v>
          </cell>
          <cell r="U83">
            <v>805.91000000000008</v>
          </cell>
        </row>
        <row r="84">
          <cell r="G84">
            <v>419.28069999999991</v>
          </cell>
          <cell r="H84">
            <v>420</v>
          </cell>
          <cell r="U84">
            <v>528.89</v>
          </cell>
        </row>
        <row r="85">
          <cell r="G85">
            <v>8</v>
          </cell>
          <cell r="H85">
            <v>3</v>
          </cell>
          <cell r="U85">
            <v>2</v>
          </cell>
        </row>
        <row r="86">
          <cell r="G86">
            <v>9</v>
          </cell>
          <cell r="H86">
            <v>9</v>
          </cell>
          <cell r="U86">
            <v>21</v>
          </cell>
        </row>
        <row r="87">
          <cell r="G87">
            <v>0</v>
          </cell>
          <cell r="H87">
            <v>0</v>
          </cell>
          <cell r="U87">
            <v>0</v>
          </cell>
        </row>
        <row r="88">
          <cell r="G88">
            <v>0</v>
          </cell>
          <cell r="H88">
            <v>0</v>
          </cell>
          <cell r="U88">
            <v>0</v>
          </cell>
        </row>
        <row r="89">
          <cell r="U89">
            <v>2</v>
          </cell>
        </row>
        <row r="90">
          <cell r="U90">
            <v>2</v>
          </cell>
        </row>
        <row r="91">
          <cell r="G91">
            <v>1200</v>
          </cell>
          <cell r="H91">
            <v>1200</v>
          </cell>
          <cell r="U91">
            <v>1198.5999999999999</v>
          </cell>
        </row>
        <row r="92">
          <cell r="G92">
            <v>0</v>
          </cell>
          <cell r="H92">
            <v>0</v>
          </cell>
          <cell r="U92">
            <v>0</v>
          </cell>
        </row>
        <row r="93">
          <cell r="G93">
            <v>0</v>
          </cell>
          <cell r="H93">
            <v>0</v>
          </cell>
          <cell r="U93">
            <v>0</v>
          </cell>
        </row>
        <row r="94">
          <cell r="G94">
            <v>0</v>
          </cell>
          <cell r="H94">
            <v>300</v>
          </cell>
          <cell r="U94">
            <v>354</v>
          </cell>
        </row>
        <row r="95">
          <cell r="U95">
            <v>1E-4</v>
          </cell>
        </row>
        <row r="96">
          <cell r="U96">
            <v>1E-4</v>
          </cell>
        </row>
        <row r="97">
          <cell r="G97">
            <v>0</v>
          </cell>
          <cell r="H97">
            <v>6500</v>
          </cell>
          <cell r="U97">
            <v>6694.03</v>
          </cell>
        </row>
        <row r="99">
          <cell r="G99">
            <v>0</v>
          </cell>
          <cell r="H99">
            <v>0</v>
          </cell>
          <cell r="U99">
            <v>0</v>
          </cell>
        </row>
        <row r="100">
          <cell r="G100">
            <v>0</v>
          </cell>
          <cell r="H100">
            <v>0</v>
          </cell>
          <cell r="U100">
            <v>0</v>
          </cell>
        </row>
        <row r="102">
          <cell r="G102">
            <v>0</v>
          </cell>
          <cell r="H102">
            <v>0</v>
          </cell>
          <cell r="U102">
            <v>0</v>
          </cell>
        </row>
        <row r="104">
          <cell r="G104">
            <v>1897</v>
          </cell>
          <cell r="H104">
            <v>1500</v>
          </cell>
          <cell r="U104">
            <v>774.68</v>
          </cell>
        </row>
        <row r="105">
          <cell r="G105">
            <v>0</v>
          </cell>
          <cell r="H105">
            <v>0</v>
          </cell>
          <cell r="U105">
            <v>0</v>
          </cell>
        </row>
        <row r="106">
          <cell r="G106">
            <v>98</v>
          </cell>
          <cell r="H106">
            <v>80</v>
          </cell>
          <cell r="U106">
            <v>71.190000000000012</v>
          </cell>
        </row>
        <row r="107">
          <cell r="G107">
            <v>0</v>
          </cell>
          <cell r="H107">
            <v>0</v>
          </cell>
          <cell r="U107">
            <v>0</v>
          </cell>
        </row>
        <row r="108">
          <cell r="U108">
            <v>1E-4</v>
          </cell>
        </row>
        <row r="109">
          <cell r="U109">
            <v>1E-4</v>
          </cell>
        </row>
        <row r="111">
          <cell r="G111">
            <v>0</v>
          </cell>
          <cell r="H111">
            <v>20</v>
          </cell>
          <cell r="U111">
            <v>13</v>
          </cell>
        </row>
        <row r="112">
          <cell r="G112">
            <v>0</v>
          </cell>
          <cell r="H112">
            <v>25000</v>
          </cell>
          <cell r="U112">
            <v>30377</v>
          </cell>
        </row>
        <row r="113">
          <cell r="G113">
            <v>0</v>
          </cell>
          <cell r="H113">
            <v>6000</v>
          </cell>
          <cell r="U113">
            <v>6623</v>
          </cell>
        </row>
        <row r="115">
          <cell r="G115">
            <v>350</v>
          </cell>
          <cell r="H115">
            <v>350</v>
          </cell>
          <cell r="U115">
            <v>285</v>
          </cell>
        </row>
        <row r="116">
          <cell r="U116">
            <v>18</v>
          </cell>
        </row>
        <row r="117">
          <cell r="U117">
            <v>18</v>
          </cell>
        </row>
        <row r="118">
          <cell r="G118">
            <v>10</v>
          </cell>
          <cell r="H118">
            <v>10</v>
          </cell>
          <cell r="U118">
            <v>7</v>
          </cell>
        </row>
        <row r="119">
          <cell r="G119">
            <v>60</v>
          </cell>
          <cell r="H119">
            <v>55</v>
          </cell>
          <cell r="U119">
            <v>54</v>
          </cell>
        </row>
        <row r="120">
          <cell r="U120">
            <v>1E-4</v>
          </cell>
        </row>
        <row r="121">
          <cell r="U121">
            <v>1E-4</v>
          </cell>
        </row>
        <row r="122">
          <cell r="U122">
            <v>1E-4</v>
          </cell>
        </row>
        <row r="123">
          <cell r="U123">
            <v>1E-4</v>
          </cell>
        </row>
        <row r="124">
          <cell r="U124">
            <v>30</v>
          </cell>
        </row>
        <row r="125">
          <cell r="U125">
            <v>31</v>
          </cell>
        </row>
        <row r="126">
          <cell r="U126">
            <v>1E-4</v>
          </cell>
        </row>
        <row r="127">
          <cell r="U127">
            <v>1E-4</v>
          </cell>
        </row>
        <row r="128">
          <cell r="G128">
            <v>0</v>
          </cell>
          <cell r="H128">
            <v>2</v>
          </cell>
          <cell r="U128">
            <v>2</v>
          </cell>
        </row>
        <row r="130">
          <cell r="G130">
            <v>0</v>
          </cell>
          <cell r="H130">
            <v>50</v>
          </cell>
          <cell r="U130">
            <v>47</v>
          </cell>
        </row>
        <row r="131">
          <cell r="U131">
            <v>13</v>
          </cell>
        </row>
        <row r="132">
          <cell r="U132">
            <v>13</v>
          </cell>
        </row>
        <row r="133">
          <cell r="G133">
            <v>0</v>
          </cell>
          <cell r="H133">
            <v>250</v>
          </cell>
          <cell r="U133">
            <v>235</v>
          </cell>
        </row>
        <row r="135">
          <cell r="G135">
            <v>0</v>
          </cell>
          <cell r="H135">
            <v>2</v>
          </cell>
          <cell r="U135">
            <v>1</v>
          </cell>
        </row>
        <row r="136">
          <cell r="G136">
            <v>0</v>
          </cell>
          <cell r="H136">
            <v>2</v>
          </cell>
          <cell r="U136">
            <v>1</v>
          </cell>
        </row>
        <row r="137">
          <cell r="G137">
            <v>0</v>
          </cell>
          <cell r="H137">
            <v>2</v>
          </cell>
          <cell r="U137">
            <v>1</v>
          </cell>
        </row>
      </sheetData>
      <sheetData sheetId="32">
        <row r="8">
          <cell r="G8">
            <v>0</v>
          </cell>
          <cell r="H8">
            <v>0</v>
          </cell>
          <cell r="U8">
            <v>0</v>
          </cell>
        </row>
        <row r="9">
          <cell r="G9">
            <v>0</v>
          </cell>
          <cell r="H9">
            <v>0</v>
          </cell>
          <cell r="U9">
            <v>0</v>
          </cell>
        </row>
        <row r="10">
          <cell r="G10">
            <v>0</v>
          </cell>
          <cell r="H10">
            <v>0</v>
          </cell>
          <cell r="U10">
            <v>0</v>
          </cell>
        </row>
        <row r="11">
          <cell r="U11">
            <v>0</v>
          </cell>
        </row>
        <row r="12">
          <cell r="U12">
            <v>0</v>
          </cell>
        </row>
        <row r="13">
          <cell r="G13">
            <v>0</v>
          </cell>
          <cell r="H13">
            <v>0</v>
          </cell>
          <cell r="U13">
            <v>0</v>
          </cell>
        </row>
        <row r="14">
          <cell r="G14">
            <v>0</v>
          </cell>
          <cell r="H14">
            <v>0</v>
          </cell>
          <cell r="U14">
            <v>0</v>
          </cell>
        </row>
        <row r="15">
          <cell r="G15">
            <v>0</v>
          </cell>
          <cell r="H15">
            <v>0</v>
          </cell>
          <cell r="U15">
            <v>0</v>
          </cell>
        </row>
        <row r="16">
          <cell r="U16">
            <v>0</v>
          </cell>
        </row>
        <row r="17">
          <cell r="U17">
            <v>0</v>
          </cell>
        </row>
        <row r="18">
          <cell r="G18">
            <v>0</v>
          </cell>
          <cell r="H18">
            <v>0</v>
          </cell>
          <cell r="U18">
            <v>0</v>
          </cell>
        </row>
        <row r="19">
          <cell r="G19">
            <v>0</v>
          </cell>
          <cell r="H19">
            <v>0</v>
          </cell>
          <cell r="U19">
            <v>0</v>
          </cell>
        </row>
        <row r="20">
          <cell r="G20">
            <v>0</v>
          </cell>
          <cell r="H20">
            <v>0</v>
          </cell>
          <cell r="U20">
            <v>0</v>
          </cell>
        </row>
        <row r="21">
          <cell r="U21">
            <v>0</v>
          </cell>
        </row>
        <row r="22">
          <cell r="U22">
            <v>0</v>
          </cell>
        </row>
        <row r="23">
          <cell r="G23">
            <v>0</v>
          </cell>
          <cell r="H23">
            <v>0</v>
          </cell>
          <cell r="U23">
            <v>0</v>
          </cell>
        </row>
        <row r="24">
          <cell r="U24">
            <v>0</v>
          </cell>
        </row>
        <row r="25">
          <cell r="U25">
            <v>0</v>
          </cell>
        </row>
        <row r="26">
          <cell r="U26">
            <v>0</v>
          </cell>
        </row>
        <row r="27">
          <cell r="U27">
            <v>0</v>
          </cell>
        </row>
        <row r="28">
          <cell r="G28">
            <v>0</v>
          </cell>
          <cell r="H28">
            <v>0</v>
          </cell>
          <cell r="U28">
            <v>0</v>
          </cell>
        </row>
        <row r="29">
          <cell r="G29">
            <v>0</v>
          </cell>
          <cell r="H29">
            <v>0</v>
          </cell>
          <cell r="U29">
            <v>0</v>
          </cell>
        </row>
        <row r="31">
          <cell r="G31">
            <v>0</v>
          </cell>
          <cell r="H31">
            <v>0</v>
          </cell>
          <cell r="U31">
            <v>0</v>
          </cell>
        </row>
        <row r="32">
          <cell r="G32">
            <v>0</v>
          </cell>
          <cell r="H32">
            <v>0</v>
          </cell>
          <cell r="U32">
            <v>0</v>
          </cell>
        </row>
        <row r="33">
          <cell r="G33">
            <v>0</v>
          </cell>
          <cell r="H33">
            <v>0</v>
          </cell>
          <cell r="U33">
            <v>0</v>
          </cell>
        </row>
        <row r="34">
          <cell r="G34">
            <v>0</v>
          </cell>
          <cell r="H34">
            <v>0</v>
          </cell>
          <cell r="U34">
            <v>0</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0</v>
          </cell>
          <cell r="U47">
            <v>0</v>
          </cell>
        </row>
        <row r="48">
          <cell r="U48">
            <v>0</v>
          </cell>
        </row>
        <row r="49">
          <cell r="U49">
            <v>0</v>
          </cell>
        </row>
        <row r="50">
          <cell r="G50">
            <v>0</v>
          </cell>
          <cell r="H50">
            <v>0</v>
          </cell>
          <cell r="U50">
            <v>0</v>
          </cell>
        </row>
        <row r="51">
          <cell r="G51">
            <v>0</v>
          </cell>
          <cell r="H51">
            <v>0</v>
          </cell>
          <cell r="U51">
            <v>0</v>
          </cell>
        </row>
        <row r="52">
          <cell r="G52">
            <v>0</v>
          </cell>
          <cell r="H52">
            <v>0</v>
          </cell>
          <cell r="U52">
            <v>0</v>
          </cell>
        </row>
        <row r="53">
          <cell r="G53">
            <v>0</v>
          </cell>
          <cell r="H53">
            <v>0</v>
          </cell>
          <cell r="U53">
            <v>0</v>
          </cell>
        </row>
        <row r="55">
          <cell r="G55">
            <v>0</v>
          </cell>
          <cell r="H55">
            <v>0</v>
          </cell>
          <cell r="U55">
            <v>0</v>
          </cell>
        </row>
        <row r="56">
          <cell r="G56">
            <v>0</v>
          </cell>
          <cell r="H56">
            <v>0</v>
          </cell>
          <cell r="U56">
            <v>0</v>
          </cell>
        </row>
        <row r="57">
          <cell r="G57">
            <v>0</v>
          </cell>
          <cell r="H57">
            <v>0</v>
          </cell>
          <cell r="U57">
            <v>0</v>
          </cell>
        </row>
        <row r="58">
          <cell r="G58">
            <v>0</v>
          </cell>
          <cell r="H58">
            <v>0</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150</v>
          </cell>
          <cell r="H72">
            <v>150</v>
          </cell>
          <cell r="U72">
            <v>150</v>
          </cell>
        </row>
        <row r="73">
          <cell r="U73">
            <v>1E-4</v>
          </cell>
        </row>
        <row r="74">
          <cell r="U74">
            <v>1E-4</v>
          </cell>
        </row>
        <row r="76">
          <cell r="G76">
            <v>0</v>
          </cell>
          <cell r="H76">
            <v>0</v>
          </cell>
          <cell r="U76">
            <v>0</v>
          </cell>
        </row>
        <row r="77">
          <cell r="G77">
            <v>0</v>
          </cell>
          <cell r="H77">
            <v>0</v>
          </cell>
          <cell r="U77">
            <v>0</v>
          </cell>
        </row>
        <row r="78">
          <cell r="G78">
            <v>0</v>
          </cell>
          <cell r="H78">
            <v>0</v>
          </cell>
          <cell r="U78">
            <v>0</v>
          </cell>
        </row>
        <row r="79">
          <cell r="G79">
            <v>0</v>
          </cell>
          <cell r="H79">
            <v>0</v>
          </cell>
          <cell r="U79">
            <v>0</v>
          </cell>
        </row>
        <row r="80">
          <cell r="G80">
            <v>0</v>
          </cell>
          <cell r="H80">
            <v>0</v>
          </cell>
          <cell r="U80">
            <v>0</v>
          </cell>
        </row>
        <row r="81">
          <cell r="G81">
            <v>242</v>
          </cell>
          <cell r="H81">
            <v>150</v>
          </cell>
          <cell r="U81">
            <v>150</v>
          </cell>
        </row>
        <row r="82">
          <cell r="G82">
            <v>14</v>
          </cell>
          <cell r="H82">
            <v>14</v>
          </cell>
          <cell r="U82">
            <v>14</v>
          </cell>
        </row>
        <row r="83">
          <cell r="G83">
            <v>121</v>
          </cell>
          <cell r="H83">
            <v>121</v>
          </cell>
          <cell r="U83">
            <v>121</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0</v>
          </cell>
        </row>
        <row r="90">
          <cell r="U90">
            <v>0</v>
          </cell>
        </row>
        <row r="91">
          <cell r="G91">
            <v>0</v>
          </cell>
          <cell r="H91">
            <v>0</v>
          </cell>
          <cell r="U91">
            <v>0</v>
          </cell>
        </row>
        <row r="92">
          <cell r="G92">
            <v>241</v>
          </cell>
          <cell r="H92">
            <v>250</v>
          </cell>
          <cell r="U92">
            <v>250</v>
          </cell>
        </row>
        <row r="93">
          <cell r="G93">
            <v>0</v>
          </cell>
          <cell r="H93">
            <v>0</v>
          </cell>
          <cell r="U93">
            <v>0</v>
          </cell>
        </row>
        <row r="94">
          <cell r="G94">
            <v>0</v>
          </cell>
          <cell r="H94">
            <v>0</v>
          </cell>
          <cell r="U94">
            <v>0</v>
          </cell>
        </row>
        <row r="95">
          <cell r="U95">
            <v>0</v>
          </cell>
        </row>
        <row r="96">
          <cell r="U96">
            <v>0</v>
          </cell>
        </row>
        <row r="97">
          <cell r="G97">
            <v>0</v>
          </cell>
          <cell r="H97">
            <v>435</v>
          </cell>
          <cell r="U97">
            <v>435</v>
          </cell>
        </row>
        <row r="99">
          <cell r="G99">
            <v>0</v>
          </cell>
          <cell r="H99">
            <v>0</v>
          </cell>
          <cell r="U99">
            <v>0</v>
          </cell>
        </row>
        <row r="100">
          <cell r="G100">
            <v>0</v>
          </cell>
          <cell r="H100">
            <v>0</v>
          </cell>
          <cell r="U100">
            <v>0</v>
          </cell>
        </row>
        <row r="102">
          <cell r="G102">
            <v>0</v>
          </cell>
          <cell r="H102">
            <v>0</v>
          </cell>
          <cell r="U102">
            <v>0</v>
          </cell>
        </row>
        <row r="104">
          <cell r="G104">
            <v>0</v>
          </cell>
          <cell r="H104">
            <v>0</v>
          </cell>
          <cell r="U104">
            <v>0</v>
          </cell>
        </row>
        <row r="105">
          <cell r="G105">
            <v>0</v>
          </cell>
          <cell r="H105">
            <v>0</v>
          </cell>
          <cell r="U105">
            <v>0</v>
          </cell>
        </row>
        <row r="106">
          <cell r="G106">
            <v>0</v>
          </cell>
          <cell r="H106">
            <v>0</v>
          </cell>
          <cell r="U106">
            <v>0</v>
          </cell>
        </row>
        <row r="107">
          <cell r="G107">
            <v>0</v>
          </cell>
          <cell r="H107">
            <v>0</v>
          </cell>
          <cell r="U107">
            <v>0</v>
          </cell>
        </row>
        <row r="108">
          <cell r="U108">
            <v>0</v>
          </cell>
        </row>
        <row r="109">
          <cell r="U109">
            <v>0</v>
          </cell>
        </row>
        <row r="111">
          <cell r="G111">
            <v>0</v>
          </cell>
          <cell r="H111">
            <v>0</v>
          </cell>
          <cell r="U111">
            <v>0</v>
          </cell>
        </row>
        <row r="112">
          <cell r="G112">
            <v>0</v>
          </cell>
          <cell r="H112">
            <v>0</v>
          </cell>
          <cell r="U112">
            <v>0</v>
          </cell>
        </row>
        <row r="113">
          <cell r="G113">
            <v>0</v>
          </cell>
          <cell r="H113">
            <v>0</v>
          </cell>
          <cell r="U113">
            <v>0</v>
          </cell>
        </row>
        <row r="115">
          <cell r="G115">
            <v>0</v>
          </cell>
          <cell r="H115">
            <v>16</v>
          </cell>
          <cell r="U115">
            <v>16</v>
          </cell>
        </row>
        <row r="116">
          <cell r="U116">
            <v>0</v>
          </cell>
        </row>
        <row r="117">
          <cell r="U117">
            <v>0</v>
          </cell>
        </row>
        <row r="118">
          <cell r="G118">
            <v>0</v>
          </cell>
          <cell r="H118">
            <v>0</v>
          </cell>
          <cell r="U118">
            <v>0</v>
          </cell>
        </row>
        <row r="119">
          <cell r="G119">
            <v>0</v>
          </cell>
          <cell r="H119">
            <v>4</v>
          </cell>
          <cell r="U119">
            <v>0</v>
          </cell>
        </row>
        <row r="120">
          <cell r="U120">
            <v>0</v>
          </cell>
        </row>
        <row r="121">
          <cell r="U121">
            <v>0</v>
          </cell>
        </row>
        <row r="122">
          <cell r="U122">
            <v>0</v>
          </cell>
        </row>
        <row r="123">
          <cell r="U123">
            <v>0</v>
          </cell>
        </row>
        <row r="124">
          <cell r="U124">
            <v>0</v>
          </cell>
        </row>
        <row r="125">
          <cell r="U125">
            <v>0</v>
          </cell>
        </row>
        <row r="126">
          <cell r="U126">
            <v>0</v>
          </cell>
        </row>
        <row r="127">
          <cell r="U127">
            <v>0</v>
          </cell>
        </row>
        <row r="128">
          <cell r="G128">
            <v>0</v>
          </cell>
          <cell r="H128">
            <v>1</v>
          </cell>
          <cell r="U128">
            <v>1</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 sheetId="33">
        <row r="8">
          <cell r="G8">
            <v>0</v>
          </cell>
          <cell r="H8">
            <v>0</v>
          </cell>
          <cell r="U8">
            <v>0</v>
          </cell>
        </row>
        <row r="9">
          <cell r="G9">
            <v>0</v>
          </cell>
          <cell r="H9">
            <v>0</v>
          </cell>
          <cell r="U9">
            <v>0</v>
          </cell>
        </row>
        <row r="10">
          <cell r="G10">
            <v>19</v>
          </cell>
          <cell r="H10">
            <v>10</v>
          </cell>
          <cell r="U10">
            <v>0</v>
          </cell>
        </row>
        <row r="11">
          <cell r="U11">
            <v>1E-4</v>
          </cell>
        </row>
        <row r="12">
          <cell r="U12">
            <v>1E-4</v>
          </cell>
        </row>
        <row r="13">
          <cell r="G13">
            <v>0</v>
          </cell>
          <cell r="H13">
            <v>0</v>
          </cell>
          <cell r="U13">
            <v>0</v>
          </cell>
        </row>
        <row r="14">
          <cell r="G14">
            <v>0</v>
          </cell>
          <cell r="H14">
            <v>0</v>
          </cell>
          <cell r="U14">
            <v>0</v>
          </cell>
        </row>
        <row r="15">
          <cell r="G15">
            <v>0</v>
          </cell>
          <cell r="H15">
            <v>10</v>
          </cell>
          <cell r="U15">
            <v>0</v>
          </cell>
        </row>
        <row r="16">
          <cell r="U16">
            <v>1E-4</v>
          </cell>
        </row>
        <row r="17">
          <cell r="U17">
            <v>1E-4</v>
          </cell>
        </row>
        <row r="18">
          <cell r="G18">
            <v>1</v>
          </cell>
          <cell r="H18">
            <v>1</v>
          </cell>
          <cell r="U18">
            <v>0</v>
          </cell>
        </row>
        <row r="19">
          <cell r="G19">
            <v>10</v>
          </cell>
          <cell r="H19">
            <v>10</v>
          </cell>
          <cell r="U19">
            <v>0</v>
          </cell>
        </row>
        <row r="20">
          <cell r="G20">
            <v>0</v>
          </cell>
          <cell r="H20">
            <v>0</v>
          </cell>
          <cell r="U20">
            <v>0</v>
          </cell>
        </row>
        <row r="21">
          <cell r="U21">
            <v>1E-4</v>
          </cell>
        </row>
        <row r="22">
          <cell r="U22">
            <v>1E-4</v>
          </cell>
        </row>
        <row r="23">
          <cell r="G23">
            <v>0</v>
          </cell>
          <cell r="H23">
            <v>0</v>
          </cell>
          <cell r="U23">
            <v>0</v>
          </cell>
        </row>
        <row r="24">
          <cell r="U24">
            <v>1E-4</v>
          </cell>
        </row>
        <row r="25">
          <cell r="U25">
            <v>1E-4</v>
          </cell>
        </row>
        <row r="26">
          <cell r="U26">
            <v>1E-4</v>
          </cell>
        </row>
        <row r="27">
          <cell r="U27">
            <v>1E-4</v>
          </cell>
        </row>
        <row r="28">
          <cell r="G28">
            <v>0</v>
          </cell>
          <cell r="H28">
            <v>0</v>
          </cell>
          <cell r="U28">
            <v>0</v>
          </cell>
        </row>
        <row r="29">
          <cell r="G29">
            <v>0</v>
          </cell>
          <cell r="H29">
            <v>0</v>
          </cell>
          <cell r="U29">
            <v>0</v>
          </cell>
        </row>
        <row r="31">
          <cell r="G31">
            <v>0</v>
          </cell>
          <cell r="H31">
            <v>52</v>
          </cell>
          <cell r="U31">
            <v>44</v>
          </cell>
        </row>
        <row r="32">
          <cell r="G32">
            <v>0</v>
          </cell>
          <cell r="H32">
            <v>100</v>
          </cell>
          <cell r="U32">
            <v>0</v>
          </cell>
        </row>
        <row r="33">
          <cell r="G33">
            <v>0</v>
          </cell>
          <cell r="H33">
            <v>52</v>
          </cell>
          <cell r="U33">
            <v>44</v>
          </cell>
        </row>
        <row r="34">
          <cell r="G34">
            <v>0</v>
          </cell>
          <cell r="H34">
            <v>100</v>
          </cell>
          <cell r="U34">
            <v>11</v>
          </cell>
        </row>
        <row r="35">
          <cell r="G35">
            <v>0</v>
          </cell>
          <cell r="H35">
            <v>0</v>
          </cell>
          <cell r="U35">
            <v>0</v>
          </cell>
        </row>
        <row r="36">
          <cell r="G36">
            <v>0</v>
          </cell>
          <cell r="H36">
            <v>0</v>
          </cell>
          <cell r="U36">
            <v>0</v>
          </cell>
        </row>
        <row r="37">
          <cell r="G37">
            <v>0</v>
          </cell>
          <cell r="H37">
            <v>0</v>
          </cell>
          <cell r="U37">
            <v>0</v>
          </cell>
        </row>
        <row r="38">
          <cell r="G38">
            <v>0</v>
          </cell>
          <cell r="H38">
            <v>0</v>
          </cell>
          <cell r="U38">
            <v>0</v>
          </cell>
        </row>
        <row r="39">
          <cell r="G39">
            <v>0</v>
          </cell>
          <cell r="H39">
            <v>0</v>
          </cell>
          <cell r="U39">
            <v>0</v>
          </cell>
        </row>
        <row r="40">
          <cell r="G40">
            <v>0</v>
          </cell>
          <cell r="H40">
            <v>0</v>
          </cell>
          <cell r="U40">
            <v>0</v>
          </cell>
        </row>
        <row r="44">
          <cell r="G44">
            <v>0</v>
          </cell>
          <cell r="H44">
            <v>0</v>
          </cell>
          <cell r="U44">
            <v>0</v>
          </cell>
        </row>
        <row r="45">
          <cell r="G45">
            <v>0</v>
          </cell>
          <cell r="H45">
            <v>0</v>
          </cell>
          <cell r="U45">
            <v>0</v>
          </cell>
        </row>
        <row r="47">
          <cell r="G47">
            <v>0</v>
          </cell>
          <cell r="H47">
            <v>6</v>
          </cell>
          <cell r="U47">
            <v>7</v>
          </cell>
        </row>
        <row r="48">
          <cell r="U48">
            <v>1E-4</v>
          </cell>
        </row>
        <row r="49">
          <cell r="U49">
            <v>1E-4</v>
          </cell>
        </row>
        <row r="50">
          <cell r="G50">
            <v>0</v>
          </cell>
          <cell r="H50">
            <v>440</v>
          </cell>
          <cell r="U50">
            <v>415</v>
          </cell>
        </row>
        <row r="51">
          <cell r="G51">
            <v>0</v>
          </cell>
          <cell r="H51">
            <v>0</v>
          </cell>
          <cell r="U51">
            <v>0</v>
          </cell>
        </row>
        <row r="52">
          <cell r="G52">
            <v>0</v>
          </cell>
          <cell r="H52">
            <v>0</v>
          </cell>
          <cell r="U52">
            <v>0</v>
          </cell>
        </row>
        <row r="53">
          <cell r="G53">
            <v>0</v>
          </cell>
          <cell r="H53">
            <v>0</v>
          </cell>
          <cell r="U53">
            <v>0</v>
          </cell>
        </row>
        <row r="55">
          <cell r="G55">
            <v>0</v>
          </cell>
          <cell r="H55">
            <v>250</v>
          </cell>
          <cell r="U55">
            <v>310</v>
          </cell>
        </row>
        <row r="56">
          <cell r="G56">
            <v>0</v>
          </cell>
          <cell r="H56">
            <v>0</v>
          </cell>
          <cell r="U56">
            <v>0</v>
          </cell>
        </row>
        <row r="57">
          <cell r="G57">
            <v>0</v>
          </cell>
          <cell r="H57">
            <v>0</v>
          </cell>
          <cell r="U57">
            <v>0</v>
          </cell>
        </row>
        <row r="58">
          <cell r="G58">
            <v>0</v>
          </cell>
          <cell r="H58">
            <v>2</v>
          </cell>
          <cell r="U58">
            <v>0</v>
          </cell>
        </row>
        <row r="59">
          <cell r="G59">
            <v>0</v>
          </cell>
          <cell r="H59">
            <v>0</v>
          </cell>
          <cell r="U59">
            <v>0</v>
          </cell>
        </row>
        <row r="61">
          <cell r="G61">
            <v>0</v>
          </cell>
          <cell r="H61">
            <v>0</v>
          </cell>
          <cell r="U61">
            <v>0</v>
          </cell>
        </row>
        <row r="62">
          <cell r="G62">
            <v>0</v>
          </cell>
          <cell r="H62">
            <v>0</v>
          </cell>
          <cell r="U62">
            <v>0</v>
          </cell>
        </row>
        <row r="63">
          <cell r="G63">
            <v>0</v>
          </cell>
          <cell r="H63">
            <v>0</v>
          </cell>
          <cell r="U63">
            <v>0</v>
          </cell>
        </row>
        <row r="64">
          <cell r="G64">
            <v>0</v>
          </cell>
          <cell r="H64">
            <v>0</v>
          </cell>
          <cell r="U64">
            <v>0</v>
          </cell>
        </row>
        <row r="66">
          <cell r="G66">
            <v>0</v>
          </cell>
          <cell r="H66">
            <v>0</v>
          </cell>
          <cell r="U66">
            <v>0</v>
          </cell>
        </row>
        <row r="67">
          <cell r="G67">
            <v>0</v>
          </cell>
          <cell r="H67">
            <v>0</v>
          </cell>
          <cell r="U67">
            <v>0</v>
          </cell>
        </row>
        <row r="68">
          <cell r="G68">
            <v>0</v>
          </cell>
          <cell r="H68">
            <v>0</v>
          </cell>
          <cell r="U68">
            <v>0</v>
          </cell>
        </row>
        <row r="69">
          <cell r="G69">
            <v>0</v>
          </cell>
          <cell r="H69">
            <v>0</v>
          </cell>
          <cell r="U69">
            <v>0</v>
          </cell>
        </row>
        <row r="70">
          <cell r="G70">
            <v>0</v>
          </cell>
          <cell r="H70">
            <v>0</v>
          </cell>
          <cell r="U70">
            <v>0</v>
          </cell>
        </row>
        <row r="72">
          <cell r="G72">
            <v>47</v>
          </cell>
          <cell r="H72">
            <v>50</v>
          </cell>
          <cell r="U72">
            <v>28.81</v>
          </cell>
        </row>
        <row r="73">
          <cell r="U73">
            <v>1E-4</v>
          </cell>
        </row>
        <row r="74">
          <cell r="U74">
            <v>1E-4</v>
          </cell>
        </row>
        <row r="76">
          <cell r="G76">
            <v>0</v>
          </cell>
          <cell r="H76">
            <v>0</v>
          </cell>
          <cell r="U76">
            <v>0</v>
          </cell>
        </row>
        <row r="77">
          <cell r="G77">
            <v>0</v>
          </cell>
          <cell r="H77">
            <v>0</v>
          </cell>
          <cell r="U77">
            <v>0</v>
          </cell>
        </row>
        <row r="78">
          <cell r="G78">
            <v>0</v>
          </cell>
          <cell r="H78">
            <v>0</v>
          </cell>
          <cell r="U78">
            <v>0</v>
          </cell>
        </row>
        <row r="79">
          <cell r="G79">
            <v>0</v>
          </cell>
          <cell r="H79">
            <v>0</v>
          </cell>
          <cell r="U79">
            <v>0</v>
          </cell>
        </row>
        <row r="80">
          <cell r="G80">
            <v>0</v>
          </cell>
          <cell r="H80">
            <v>0</v>
          </cell>
          <cell r="U80">
            <v>0</v>
          </cell>
        </row>
        <row r="81">
          <cell r="G81">
            <v>0</v>
          </cell>
          <cell r="H81">
            <v>0</v>
          </cell>
          <cell r="U81">
            <v>0</v>
          </cell>
        </row>
        <row r="82">
          <cell r="G82">
            <v>1002</v>
          </cell>
          <cell r="H82">
            <v>1002</v>
          </cell>
          <cell r="U82">
            <v>929</v>
          </cell>
        </row>
        <row r="83">
          <cell r="G83">
            <v>0</v>
          </cell>
          <cell r="H83">
            <v>0</v>
          </cell>
          <cell r="U83">
            <v>0</v>
          </cell>
        </row>
        <row r="84">
          <cell r="G84">
            <v>0</v>
          </cell>
          <cell r="H84">
            <v>0</v>
          </cell>
          <cell r="U84">
            <v>0</v>
          </cell>
        </row>
        <row r="85">
          <cell r="G85">
            <v>0</v>
          </cell>
          <cell r="H85">
            <v>0</v>
          </cell>
          <cell r="U85">
            <v>0</v>
          </cell>
        </row>
        <row r="86">
          <cell r="G86">
            <v>0</v>
          </cell>
          <cell r="H86">
            <v>0</v>
          </cell>
          <cell r="U86">
            <v>0</v>
          </cell>
        </row>
        <row r="87">
          <cell r="G87">
            <v>0</v>
          </cell>
          <cell r="H87">
            <v>0</v>
          </cell>
          <cell r="U87">
            <v>0</v>
          </cell>
        </row>
        <row r="88">
          <cell r="G88">
            <v>0</v>
          </cell>
          <cell r="H88">
            <v>0</v>
          </cell>
          <cell r="U88">
            <v>0</v>
          </cell>
        </row>
        <row r="89">
          <cell r="U89">
            <v>1E-4</v>
          </cell>
        </row>
        <row r="90">
          <cell r="U90">
            <v>1E-4</v>
          </cell>
        </row>
        <row r="91">
          <cell r="G91">
            <v>0</v>
          </cell>
          <cell r="H91">
            <v>0</v>
          </cell>
          <cell r="U91">
            <v>0</v>
          </cell>
        </row>
        <row r="92">
          <cell r="G92">
            <v>0</v>
          </cell>
          <cell r="H92">
            <v>3</v>
          </cell>
          <cell r="U92">
            <v>0</v>
          </cell>
        </row>
        <row r="93">
          <cell r="G93">
            <v>0</v>
          </cell>
          <cell r="H93">
            <v>50</v>
          </cell>
          <cell r="U93">
            <v>0</v>
          </cell>
        </row>
        <row r="94">
          <cell r="G94">
            <v>0</v>
          </cell>
          <cell r="H94">
            <v>0</v>
          </cell>
          <cell r="U94">
            <v>0</v>
          </cell>
        </row>
        <row r="95">
          <cell r="U95">
            <v>0</v>
          </cell>
        </row>
        <row r="96">
          <cell r="U96">
            <v>0</v>
          </cell>
        </row>
        <row r="97">
          <cell r="G97">
            <v>1387</v>
          </cell>
          <cell r="H97">
            <v>3500</v>
          </cell>
          <cell r="U97">
            <v>3989.8500000000004</v>
          </cell>
        </row>
        <row r="99">
          <cell r="G99">
            <v>0</v>
          </cell>
          <cell r="H99">
            <v>0</v>
          </cell>
          <cell r="U99">
            <v>0</v>
          </cell>
        </row>
        <row r="100">
          <cell r="G100">
            <v>0</v>
          </cell>
          <cell r="H100">
            <v>0</v>
          </cell>
          <cell r="U100">
            <v>0</v>
          </cell>
        </row>
        <row r="102">
          <cell r="G102">
            <v>3100</v>
          </cell>
          <cell r="H102">
            <v>3100</v>
          </cell>
          <cell r="U102">
            <v>3032.04</v>
          </cell>
        </row>
        <row r="104">
          <cell r="G104">
            <v>0</v>
          </cell>
          <cell r="H104">
            <v>250</v>
          </cell>
          <cell r="U104">
            <v>259</v>
          </cell>
        </row>
        <row r="105">
          <cell r="G105">
            <v>1</v>
          </cell>
          <cell r="H105">
            <v>1</v>
          </cell>
          <cell r="U105">
            <v>1</v>
          </cell>
        </row>
        <row r="106">
          <cell r="G106">
            <v>0</v>
          </cell>
          <cell r="H106">
            <v>0</v>
          </cell>
          <cell r="U106">
            <v>0</v>
          </cell>
        </row>
        <row r="107">
          <cell r="G107">
            <v>0</v>
          </cell>
          <cell r="H107">
            <v>0</v>
          </cell>
          <cell r="U107">
            <v>0</v>
          </cell>
        </row>
        <row r="108">
          <cell r="U108">
            <v>0</v>
          </cell>
        </row>
        <row r="109">
          <cell r="U109">
            <v>0</v>
          </cell>
        </row>
        <row r="111">
          <cell r="G111">
            <v>0</v>
          </cell>
          <cell r="H111">
            <v>5</v>
          </cell>
          <cell r="U111">
            <v>26</v>
          </cell>
        </row>
        <row r="112">
          <cell r="G112">
            <v>0</v>
          </cell>
          <cell r="H112">
            <v>70</v>
          </cell>
          <cell r="U112">
            <v>347</v>
          </cell>
        </row>
        <row r="113">
          <cell r="G113">
            <v>0</v>
          </cell>
          <cell r="H113">
            <v>15000</v>
          </cell>
          <cell r="U113">
            <v>40640.03</v>
          </cell>
        </row>
        <row r="115">
          <cell r="G115">
            <v>0</v>
          </cell>
          <cell r="H115">
            <v>20</v>
          </cell>
          <cell r="U115">
            <v>35</v>
          </cell>
        </row>
        <row r="116">
          <cell r="U116">
            <v>0</v>
          </cell>
        </row>
        <row r="117">
          <cell r="U117">
            <v>0</v>
          </cell>
        </row>
        <row r="118">
          <cell r="G118">
            <v>0</v>
          </cell>
          <cell r="H118">
            <v>0</v>
          </cell>
          <cell r="U118">
            <v>0</v>
          </cell>
        </row>
        <row r="119">
          <cell r="G119">
            <v>0</v>
          </cell>
          <cell r="H119">
            <v>6</v>
          </cell>
          <cell r="U119">
            <v>4</v>
          </cell>
        </row>
        <row r="120">
          <cell r="U120">
            <v>0</v>
          </cell>
        </row>
        <row r="121">
          <cell r="U121">
            <v>0</v>
          </cell>
        </row>
        <row r="122">
          <cell r="U122">
            <v>0</v>
          </cell>
        </row>
        <row r="123">
          <cell r="U123">
            <v>0</v>
          </cell>
        </row>
        <row r="124">
          <cell r="U124">
            <v>1E-4</v>
          </cell>
        </row>
        <row r="125">
          <cell r="U125">
            <v>1E-4</v>
          </cell>
        </row>
        <row r="126">
          <cell r="U126">
            <v>0</v>
          </cell>
        </row>
        <row r="127">
          <cell r="U127">
            <v>0</v>
          </cell>
        </row>
        <row r="128">
          <cell r="G128">
            <v>0</v>
          </cell>
          <cell r="H128">
            <v>1</v>
          </cell>
          <cell r="U128">
            <v>0</v>
          </cell>
        </row>
        <row r="130">
          <cell r="G130">
            <v>0</v>
          </cell>
          <cell r="H130">
            <v>0</v>
          </cell>
          <cell r="U130">
            <v>0</v>
          </cell>
        </row>
        <row r="131">
          <cell r="U131">
            <v>0</v>
          </cell>
        </row>
        <row r="132">
          <cell r="U132">
            <v>0</v>
          </cell>
        </row>
        <row r="133">
          <cell r="G133">
            <v>0</v>
          </cell>
          <cell r="H133">
            <v>0</v>
          </cell>
          <cell r="U133">
            <v>0</v>
          </cell>
        </row>
        <row r="135">
          <cell r="G135">
            <v>0</v>
          </cell>
          <cell r="H135">
            <v>0</v>
          </cell>
          <cell r="U135">
            <v>0</v>
          </cell>
        </row>
        <row r="136">
          <cell r="G136">
            <v>0</v>
          </cell>
          <cell r="H136">
            <v>0</v>
          </cell>
          <cell r="U136">
            <v>0</v>
          </cell>
        </row>
        <row r="137">
          <cell r="G137">
            <v>0</v>
          </cell>
          <cell r="H137">
            <v>0</v>
          </cell>
          <cell r="U13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solidado Plan"/>
      <sheetName val="Oficinas Nacionales"/>
      <sheetName val="Amazonas"/>
      <sheetName val="Antioquia"/>
      <sheetName val="Atantico"/>
      <sheetName val="Arauca"/>
      <sheetName val="Bolivar"/>
      <sheetName val="Boyacá"/>
      <sheetName val="Caldas"/>
      <sheetName val="Caquetá"/>
      <sheetName val="Casanare"/>
      <sheetName val="Cauca"/>
      <sheetName val="Cesar"/>
      <sheetName val="Chocó"/>
      <sheetName val="Córdoba"/>
      <sheetName val="Cundinamarca"/>
      <sheetName val="Guainía"/>
      <sheetName val="Guaviare"/>
      <sheetName val="Huila"/>
      <sheetName val="La Guajira"/>
      <sheetName val="Magdalena"/>
      <sheetName val="Meta"/>
      <sheetName val="Nariño"/>
      <sheetName val="Norte de Santander"/>
      <sheetName val="Putumayo"/>
      <sheetName val="Quindio"/>
      <sheetName val="Risaralda"/>
      <sheetName val="San Anadrés"/>
      <sheetName val="Santander"/>
      <sheetName val="Sucre"/>
      <sheetName val="Tolima"/>
      <sheetName val="Valle del Cauca"/>
      <sheetName val="Vaupés"/>
      <sheetName val="Vichada"/>
    </sheetNames>
    <sheetDataSet>
      <sheetData sheetId="0"/>
      <sheetData sheetId="1"/>
      <sheetData sheetId="2"/>
      <sheetData sheetId="3">
        <row r="496">
          <cell r="T496">
            <v>0</v>
          </cell>
        </row>
        <row r="550">
          <cell r="T550">
            <v>0</v>
          </cell>
        </row>
      </sheetData>
      <sheetData sheetId="4">
        <row r="496">
          <cell r="T496">
            <v>0</v>
          </cell>
        </row>
        <row r="550">
          <cell r="T550">
            <v>0</v>
          </cell>
        </row>
      </sheetData>
      <sheetData sheetId="5">
        <row r="496">
          <cell r="T496">
            <v>0</v>
          </cell>
        </row>
        <row r="550">
          <cell r="T550">
            <v>0</v>
          </cell>
        </row>
      </sheetData>
      <sheetData sheetId="6">
        <row r="496">
          <cell r="T496">
            <v>0</v>
          </cell>
        </row>
        <row r="550">
          <cell r="T550">
            <v>0</v>
          </cell>
        </row>
      </sheetData>
      <sheetData sheetId="7">
        <row r="496">
          <cell r="T496">
            <v>0</v>
          </cell>
        </row>
        <row r="550">
          <cell r="T550">
            <v>0</v>
          </cell>
        </row>
      </sheetData>
      <sheetData sheetId="8">
        <row r="496">
          <cell r="T496">
            <v>0</v>
          </cell>
        </row>
        <row r="550">
          <cell r="T550">
            <v>0</v>
          </cell>
        </row>
      </sheetData>
      <sheetData sheetId="9">
        <row r="496">
          <cell r="T496">
            <v>0</v>
          </cell>
        </row>
        <row r="550">
          <cell r="T550">
            <v>0</v>
          </cell>
        </row>
      </sheetData>
      <sheetData sheetId="10">
        <row r="496">
          <cell r="T496">
            <v>0</v>
          </cell>
        </row>
        <row r="550">
          <cell r="T550">
            <v>0</v>
          </cell>
        </row>
      </sheetData>
      <sheetData sheetId="11">
        <row r="496">
          <cell r="T496">
            <v>0</v>
          </cell>
        </row>
        <row r="550">
          <cell r="T550">
            <v>0</v>
          </cell>
        </row>
      </sheetData>
      <sheetData sheetId="12">
        <row r="496">
          <cell r="T496">
            <v>0</v>
          </cell>
        </row>
        <row r="550">
          <cell r="T550">
            <v>0</v>
          </cell>
        </row>
      </sheetData>
      <sheetData sheetId="13">
        <row r="496">
          <cell r="T496">
            <v>0</v>
          </cell>
        </row>
        <row r="550">
          <cell r="T550">
            <v>0</v>
          </cell>
        </row>
      </sheetData>
      <sheetData sheetId="14">
        <row r="496">
          <cell r="T496">
            <v>0</v>
          </cell>
        </row>
        <row r="550">
          <cell r="T550">
            <v>0</v>
          </cell>
        </row>
      </sheetData>
      <sheetData sheetId="15">
        <row r="496">
          <cell r="T496">
            <v>0</v>
          </cell>
        </row>
        <row r="550">
          <cell r="T550">
            <v>0</v>
          </cell>
        </row>
      </sheetData>
      <sheetData sheetId="16">
        <row r="496">
          <cell r="T496">
            <v>0</v>
          </cell>
        </row>
        <row r="550">
          <cell r="T550">
            <v>0</v>
          </cell>
        </row>
      </sheetData>
      <sheetData sheetId="17">
        <row r="496">
          <cell r="T496">
            <v>0</v>
          </cell>
        </row>
        <row r="550">
          <cell r="T550">
            <v>0</v>
          </cell>
        </row>
      </sheetData>
      <sheetData sheetId="18">
        <row r="496">
          <cell r="T496">
            <v>0</v>
          </cell>
        </row>
        <row r="550">
          <cell r="T550">
            <v>0</v>
          </cell>
        </row>
      </sheetData>
      <sheetData sheetId="19">
        <row r="496">
          <cell r="T496">
            <v>0</v>
          </cell>
        </row>
        <row r="550">
          <cell r="T550">
            <v>0</v>
          </cell>
        </row>
      </sheetData>
      <sheetData sheetId="20">
        <row r="496">
          <cell r="T496">
            <v>0</v>
          </cell>
        </row>
        <row r="550">
          <cell r="T550">
            <v>0</v>
          </cell>
        </row>
      </sheetData>
      <sheetData sheetId="21">
        <row r="496">
          <cell r="T496">
            <v>0</v>
          </cell>
        </row>
        <row r="550">
          <cell r="T550">
            <v>0</v>
          </cell>
        </row>
      </sheetData>
      <sheetData sheetId="22">
        <row r="496">
          <cell r="T496">
            <v>0</v>
          </cell>
        </row>
        <row r="550">
          <cell r="T550">
            <v>0</v>
          </cell>
        </row>
      </sheetData>
      <sheetData sheetId="23">
        <row r="496">
          <cell r="T496">
            <v>0</v>
          </cell>
        </row>
        <row r="550">
          <cell r="T550">
            <v>0</v>
          </cell>
        </row>
      </sheetData>
      <sheetData sheetId="24">
        <row r="496">
          <cell r="T496">
            <v>0</v>
          </cell>
        </row>
        <row r="550">
          <cell r="T550">
            <v>0</v>
          </cell>
        </row>
      </sheetData>
      <sheetData sheetId="25">
        <row r="496">
          <cell r="T496">
            <v>0</v>
          </cell>
        </row>
        <row r="550">
          <cell r="T550">
            <v>0</v>
          </cell>
        </row>
      </sheetData>
      <sheetData sheetId="26">
        <row r="496">
          <cell r="T496">
            <v>0</v>
          </cell>
        </row>
        <row r="550">
          <cell r="T550">
            <v>0</v>
          </cell>
        </row>
      </sheetData>
      <sheetData sheetId="27">
        <row r="496">
          <cell r="T496">
            <v>0</v>
          </cell>
        </row>
        <row r="550">
          <cell r="T550">
            <v>0</v>
          </cell>
        </row>
      </sheetData>
      <sheetData sheetId="28">
        <row r="496">
          <cell r="T496">
            <v>0</v>
          </cell>
        </row>
        <row r="550">
          <cell r="T550">
            <v>0</v>
          </cell>
        </row>
      </sheetData>
      <sheetData sheetId="29">
        <row r="496">
          <cell r="T496">
            <v>0</v>
          </cell>
        </row>
        <row r="550">
          <cell r="T550">
            <v>0</v>
          </cell>
        </row>
      </sheetData>
      <sheetData sheetId="30">
        <row r="496">
          <cell r="T496">
            <v>0</v>
          </cell>
        </row>
        <row r="550">
          <cell r="T550">
            <v>0</v>
          </cell>
        </row>
      </sheetData>
      <sheetData sheetId="31">
        <row r="496">
          <cell r="T496">
            <v>0</v>
          </cell>
        </row>
        <row r="550">
          <cell r="T550">
            <v>0</v>
          </cell>
        </row>
      </sheetData>
      <sheetData sheetId="32">
        <row r="496">
          <cell r="T496">
            <v>0</v>
          </cell>
        </row>
        <row r="550">
          <cell r="T550">
            <v>0</v>
          </cell>
        </row>
      </sheetData>
      <sheetData sheetId="33">
        <row r="496">
          <cell r="T496">
            <v>0</v>
          </cell>
        </row>
        <row r="550">
          <cell r="T550">
            <v>0</v>
          </cell>
        </row>
      </sheetData>
      <sheetData sheetId="34">
        <row r="496">
          <cell r="T496">
            <v>0</v>
          </cell>
        </row>
        <row r="550">
          <cell r="T550">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
      <sheetName val="OFICINA NACIONALES"/>
      <sheetName val="AMAZONAS"/>
      <sheetName val="ANTIOQUIA"/>
      <sheetName val="ATLANTICO"/>
      <sheetName val="ARAUCA"/>
      <sheetName val="BOLIVAR"/>
      <sheetName val="CUNDINAMARCA"/>
      <sheetName val="GUAJIRA"/>
      <sheetName val="MAGDALENA"/>
      <sheetName val="NARIÑO"/>
      <sheetName val="NORTE DE SANTANDER"/>
      <sheetName val="PUTUMAYO"/>
      <sheetName val="QUINDIO"/>
      <sheetName val="RISARALDA"/>
      <sheetName val="SAN ANDRES"/>
      <sheetName val="SANTANDER"/>
      <sheetName val="VALLE"/>
      <sheetName val="VICHADA"/>
      <sheetName val="Hoja1"/>
    </sheetNames>
    <sheetDataSet>
      <sheetData sheetId="0"/>
      <sheetData sheetId="1">
        <row r="19">
          <cell r="G19">
            <v>225</v>
          </cell>
          <cell r="H19">
            <v>220</v>
          </cell>
        </row>
      </sheetData>
      <sheetData sheetId="2">
        <row r="8">
          <cell r="G8">
            <v>1023</v>
          </cell>
          <cell r="H8">
            <v>1065</v>
          </cell>
          <cell r="I8">
            <v>62</v>
          </cell>
          <cell r="J8">
            <v>79</v>
          </cell>
          <cell r="K8">
            <v>83</v>
          </cell>
          <cell r="L8">
            <v>67</v>
          </cell>
          <cell r="M8">
            <v>94</v>
          </cell>
          <cell r="N8">
            <v>75</v>
          </cell>
          <cell r="O8">
            <v>81</v>
          </cell>
          <cell r="P8">
            <v>96</v>
          </cell>
          <cell r="Q8">
            <v>47</v>
          </cell>
          <cell r="R8">
            <v>83</v>
          </cell>
          <cell r="S8">
            <v>101</v>
          </cell>
          <cell r="T8">
            <v>120</v>
          </cell>
        </row>
        <row r="9">
          <cell r="G9">
            <v>10</v>
          </cell>
          <cell r="H9">
            <v>10</v>
          </cell>
          <cell r="I9">
            <v>3</v>
          </cell>
          <cell r="J9">
            <v>2</v>
          </cell>
          <cell r="K9">
            <v>0</v>
          </cell>
          <cell r="L9">
            <v>0</v>
          </cell>
          <cell r="M9">
            <v>0</v>
          </cell>
          <cell r="N9">
            <v>0</v>
          </cell>
          <cell r="O9">
            <v>1</v>
          </cell>
          <cell r="P9">
            <v>0</v>
          </cell>
          <cell r="Q9">
            <v>0</v>
          </cell>
          <cell r="R9">
            <v>0</v>
          </cell>
          <cell r="S9">
            <v>0</v>
          </cell>
          <cell r="T9">
            <v>7</v>
          </cell>
        </row>
        <row r="10">
          <cell r="G10">
            <v>619</v>
          </cell>
          <cell r="H10">
            <v>735</v>
          </cell>
          <cell r="I10">
            <v>55</v>
          </cell>
          <cell r="J10">
            <v>71</v>
          </cell>
          <cell r="K10">
            <v>66</v>
          </cell>
          <cell r="L10">
            <v>49</v>
          </cell>
          <cell r="M10">
            <v>44</v>
          </cell>
          <cell r="N10">
            <v>71</v>
          </cell>
          <cell r="O10">
            <v>64</v>
          </cell>
          <cell r="P10">
            <v>70</v>
          </cell>
          <cell r="Q10">
            <v>53</v>
          </cell>
          <cell r="R10">
            <v>43</v>
          </cell>
          <cell r="S10">
            <v>34</v>
          </cell>
          <cell r="T10">
            <v>51</v>
          </cell>
        </row>
        <row r="11">
          <cell r="G11">
            <v>18</v>
          </cell>
          <cell r="H11">
            <v>15</v>
          </cell>
          <cell r="I11">
            <v>16</v>
          </cell>
          <cell r="J11">
            <v>2</v>
          </cell>
          <cell r="K11">
            <v>0</v>
          </cell>
          <cell r="L11">
            <v>0</v>
          </cell>
          <cell r="M11">
            <v>0</v>
          </cell>
          <cell r="N11">
            <v>1</v>
          </cell>
          <cell r="O11">
            <v>0</v>
          </cell>
          <cell r="P11">
            <v>1</v>
          </cell>
          <cell r="Q11">
            <v>0</v>
          </cell>
          <cell r="R11">
            <v>0</v>
          </cell>
          <cell r="S11">
            <v>0</v>
          </cell>
          <cell r="T11">
            <v>41</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1172</v>
          </cell>
          <cell r="H14">
            <v>1220</v>
          </cell>
          <cell r="I14">
            <v>42</v>
          </cell>
          <cell r="J14">
            <v>62</v>
          </cell>
          <cell r="K14">
            <v>77</v>
          </cell>
          <cell r="L14">
            <v>85</v>
          </cell>
          <cell r="M14">
            <v>87</v>
          </cell>
          <cell r="N14">
            <v>35</v>
          </cell>
          <cell r="O14">
            <v>45</v>
          </cell>
          <cell r="P14">
            <v>143</v>
          </cell>
          <cell r="Q14">
            <v>162</v>
          </cell>
          <cell r="R14">
            <v>108</v>
          </cell>
          <cell r="S14">
            <v>32</v>
          </cell>
          <cell r="T14">
            <v>237</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304</v>
          </cell>
          <cell r="H16">
            <v>380</v>
          </cell>
          <cell r="I16">
            <v>59</v>
          </cell>
          <cell r="J16">
            <v>60</v>
          </cell>
          <cell r="K16">
            <v>85</v>
          </cell>
          <cell r="L16">
            <v>71</v>
          </cell>
          <cell r="M16">
            <v>53</v>
          </cell>
          <cell r="N16">
            <v>43</v>
          </cell>
          <cell r="O16">
            <v>85</v>
          </cell>
          <cell r="P16">
            <v>86</v>
          </cell>
          <cell r="Q16">
            <v>29</v>
          </cell>
          <cell r="R16">
            <v>33</v>
          </cell>
          <cell r="S16">
            <v>60</v>
          </cell>
          <cell r="T16">
            <v>40</v>
          </cell>
        </row>
        <row r="17">
          <cell r="G17">
            <v>70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16</v>
          </cell>
          <cell r="H24">
            <v>15</v>
          </cell>
          <cell r="I24">
            <v>0</v>
          </cell>
          <cell r="J24">
            <v>5</v>
          </cell>
          <cell r="K24">
            <v>1</v>
          </cell>
          <cell r="L24">
            <v>2</v>
          </cell>
          <cell r="M24">
            <v>0</v>
          </cell>
          <cell r="N24">
            <v>1</v>
          </cell>
          <cell r="O24">
            <v>2</v>
          </cell>
          <cell r="P24">
            <v>1</v>
          </cell>
          <cell r="Q24">
            <v>2</v>
          </cell>
          <cell r="R24">
            <v>1</v>
          </cell>
          <cell r="S24">
            <v>1</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18</v>
          </cell>
          <cell r="H28">
            <v>15</v>
          </cell>
          <cell r="I28">
            <v>0</v>
          </cell>
          <cell r="J28">
            <v>0</v>
          </cell>
          <cell r="K28">
            <v>3</v>
          </cell>
          <cell r="L28">
            <v>0</v>
          </cell>
          <cell r="M28">
            <v>0</v>
          </cell>
          <cell r="N28">
            <v>0</v>
          </cell>
          <cell r="O28">
            <v>0</v>
          </cell>
          <cell r="P28">
            <v>0</v>
          </cell>
          <cell r="Q28">
            <v>0</v>
          </cell>
          <cell r="R28">
            <v>1</v>
          </cell>
          <cell r="S28">
            <v>0</v>
          </cell>
          <cell r="T28">
            <v>0</v>
          </cell>
        </row>
      </sheetData>
      <sheetData sheetId="3">
        <row r="8">
          <cell r="G8">
            <v>1048</v>
          </cell>
          <cell r="H8">
            <v>1048</v>
          </cell>
          <cell r="I8">
            <v>89</v>
          </cell>
          <cell r="J8">
            <v>62</v>
          </cell>
          <cell r="K8">
            <v>69</v>
          </cell>
          <cell r="L8">
            <v>95</v>
          </cell>
          <cell r="M8">
            <v>58</v>
          </cell>
          <cell r="N8">
            <v>103</v>
          </cell>
          <cell r="O8">
            <v>160</v>
          </cell>
          <cell r="P8">
            <v>119</v>
          </cell>
          <cell r="Q8">
            <v>120</v>
          </cell>
          <cell r="R8">
            <v>139</v>
          </cell>
          <cell r="S8">
            <v>133</v>
          </cell>
          <cell r="T8">
            <v>277</v>
          </cell>
        </row>
        <row r="9">
          <cell r="G9">
            <v>1</v>
          </cell>
          <cell r="H9">
            <v>1</v>
          </cell>
          <cell r="I9">
            <v>0</v>
          </cell>
          <cell r="J9">
            <v>0</v>
          </cell>
          <cell r="K9">
            <v>0</v>
          </cell>
          <cell r="L9">
            <v>0</v>
          </cell>
          <cell r="M9">
            <v>0</v>
          </cell>
          <cell r="N9">
            <v>0</v>
          </cell>
          <cell r="O9">
            <v>0</v>
          </cell>
          <cell r="P9">
            <v>0</v>
          </cell>
          <cell r="Q9">
            <v>0</v>
          </cell>
          <cell r="R9">
            <v>0</v>
          </cell>
          <cell r="S9">
            <v>0</v>
          </cell>
          <cell r="T9">
            <v>0</v>
          </cell>
        </row>
        <row r="10">
          <cell r="G10">
            <v>209</v>
          </cell>
          <cell r="H10">
            <v>230</v>
          </cell>
          <cell r="I10">
            <v>13</v>
          </cell>
          <cell r="J10">
            <v>19</v>
          </cell>
          <cell r="K10">
            <v>28</v>
          </cell>
          <cell r="L10">
            <v>39</v>
          </cell>
          <cell r="M10">
            <v>27</v>
          </cell>
          <cell r="N10">
            <v>32</v>
          </cell>
          <cell r="O10">
            <v>16</v>
          </cell>
          <cell r="P10">
            <v>21</v>
          </cell>
          <cell r="Q10">
            <v>22</v>
          </cell>
          <cell r="R10">
            <v>18</v>
          </cell>
          <cell r="S10">
            <v>21</v>
          </cell>
          <cell r="T10">
            <v>17</v>
          </cell>
        </row>
        <row r="11">
          <cell r="G11">
            <v>11</v>
          </cell>
          <cell r="H11">
            <v>10</v>
          </cell>
          <cell r="I11">
            <v>0</v>
          </cell>
          <cell r="J11">
            <v>3</v>
          </cell>
          <cell r="K11">
            <v>0</v>
          </cell>
          <cell r="L11">
            <v>0</v>
          </cell>
          <cell r="M11">
            <v>0</v>
          </cell>
          <cell r="N11">
            <v>0</v>
          </cell>
          <cell r="O11">
            <v>0</v>
          </cell>
          <cell r="P11">
            <v>0</v>
          </cell>
          <cell r="Q11">
            <v>0</v>
          </cell>
          <cell r="R11">
            <v>0</v>
          </cell>
          <cell r="S11">
            <v>0</v>
          </cell>
          <cell r="T11">
            <v>0</v>
          </cell>
        </row>
        <row r="12">
          <cell r="G12">
            <v>1</v>
          </cell>
          <cell r="H12">
            <v>50</v>
          </cell>
          <cell r="I12">
            <v>0</v>
          </cell>
          <cell r="J12">
            <v>0</v>
          </cell>
          <cell r="K12">
            <v>0</v>
          </cell>
          <cell r="L12">
            <v>2</v>
          </cell>
          <cell r="M12">
            <v>3</v>
          </cell>
          <cell r="N12">
            <v>3</v>
          </cell>
          <cell r="O12">
            <v>1</v>
          </cell>
          <cell r="P12">
            <v>1</v>
          </cell>
          <cell r="Q12">
            <v>0</v>
          </cell>
          <cell r="R12">
            <v>0</v>
          </cell>
          <cell r="S12">
            <v>0</v>
          </cell>
          <cell r="T12">
            <v>0</v>
          </cell>
        </row>
        <row r="13">
          <cell r="G13">
            <v>1</v>
          </cell>
          <cell r="H13">
            <v>5</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443</v>
          </cell>
          <cell r="H16">
            <v>460</v>
          </cell>
          <cell r="I16">
            <v>45</v>
          </cell>
          <cell r="J16">
            <v>46</v>
          </cell>
          <cell r="K16">
            <v>34</v>
          </cell>
          <cell r="L16">
            <v>41</v>
          </cell>
          <cell r="M16">
            <v>30</v>
          </cell>
          <cell r="N16">
            <v>47</v>
          </cell>
          <cell r="O16">
            <v>45</v>
          </cell>
          <cell r="P16">
            <v>37</v>
          </cell>
          <cell r="Q16">
            <v>51</v>
          </cell>
          <cell r="R16">
            <v>46</v>
          </cell>
          <cell r="S16">
            <v>45</v>
          </cell>
          <cell r="T16">
            <v>41</v>
          </cell>
        </row>
        <row r="17">
          <cell r="G17">
            <v>6212</v>
          </cell>
          <cell r="H17">
            <v>6212</v>
          </cell>
          <cell r="I17">
            <v>627</v>
          </cell>
          <cell r="J17">
            <v>554</v>
          </cell>
          <cell r="K17">
            <v>533</v>
          </cell>
          <cell r="L17">
            <v>545</v>
          </cell>
          <cell r="M17">
            <v>532</v>
          </cell>
          <cell r="N17">
            <v>591</v>
          </cell>
          <cell r="O17">
            <v>598</v>
          </cell>
          <cell r="P17">
            <v>604</v>
          </cell>
          <cell r="Q17">
            <v>514</v>
          </cell>
          <cell r="R17">
            <v>477</v>
          </cell>
          <cell r="S17">
            <v>504</v>
          </cell>
          <cell r="T17">
            <v>559</v>
          </cell>
        </row>
        <row r="18">
          <cell r="G18">
            <v>373</v>
          </cell>
          <cell r="H18">
            <v>50</v>
          </cell>
          <cell r="I18">
            <v>5</v>
          </cell>
          <cell r="J18">
            <v>4</v>
          </cell>
          <cell r="K18">
            <v>17</v>
          </cell>
          <cell r="L18">
            <v>23</v>
          </cell>
          <cell r="M18">
            <v>4</v>
          </cell>
          <cell r="N18">
            <v>41</v>
          </cell>
          <cell r="O18">
            <v>55</v>
          </cell>
          <cell r="P18">
            <v>44</v>
          </cell>
          <cell r="Q18">
            <v>33</v>
          </cell>
          <cell r="R18">
            <v>40</v>
          </cell>
          <cell r="S18">
            <v>36</v>
          </cell>
          <cell r="T18">
            <v>25</v>
          </cell>
        </row>
        <row r="19">
          <cell r="G19">
            <v>0</v>
          </cell>
          <cell r="H19">
            <v>0</v>
          </cell>
          <cell r="I19">
            <v>0</v>
          </cell>
          <cell r="J19">
            <v>0</v>
          </cell>
          <cell r="K19">
            <v>0</v>
          </cell>
          <cell r="L19">
            <v>0</v>
          </cell>
          <cell r="M19">
            <v>0</v>
          </cell>
          <cell r="N19">
            <v>1</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30</v>
          </cell>
          <cell r="H21">
            <v>40</v>
          </cell>
          <cell r="I21">
            <v>2</v>
          </cell>
          <cell r="J21">
            <v>2</v>
          </cell>
          <cell r="K21">
            <v>1</v>
          </cell>
          <cell r="L21">
            <v>3</v>
          </cell>
          <cell r="M21">
            <v>3</v>
          </cell>
          <cell r="N21">
            <v>3</v>
          </cell>
          <cell r="O21">
            <v>4</v>
          </cell>
          <cell r="P21">
            <v>1</v>
          </cell>
          <cell r="Q21">
            <v>6</v>
          </cell>
          <cell r="R21">
            <v>0</v>
          </cell>
          <cell r="S21">
            <v>2</v>
          </cell>
          <cell r="T21">
            <v>3</v>
          </cell>
        </row>
        <row r="22">
          <cell r="G22">
            <v>40</v>
          </cell>
          <cell r="H22">
            <v>40</v>
          </cell>
          <cell r="I22">
            <v>7</v>
          </cell>
          <cell r="J22">
            <v>3</v>
          </cell>
          <cell r="K22">
            <v>0</v>
          </cell>
          <cell r="L22">
            <v>5</v>
          </cell>
          <cell r="M22">
            <v>3</v>
          </cell>
          <cell r="N22">
            <v>4</v>
          </cell>
          <cell r="O22">
            <v>12</v>
          </cell>
          <cell r="P22">
            <v>5</v>
          </cell>
          <cell r="Q22">
            <v>5</v>
          </cell>
          <cell r="R22">
            <v>12</v>
          </cell>
          <cell r="S22">
            <v>10</v>
          </cell>
          <cell r="T22">
            <v>13</v>
          </cell>
        </row>
        <row r="24">
          <cell r="G24">
            <v>13742</v>
          </cell>
          <cell r="H24">
            <v>13738</v>
          </cell>
          <cell r="I24">
            <v>1329</v>
          </cell>
          <cell r="J24">
            <v>1353</v>
          </cell>
          <cell r="K24">
            <v>1275</v>
          </cell>
          <cell r="L24">
            <v>1393</v>
          </cell>
          <cell r="M24">
            <v>1256</v>
          </cell>
          <cell r="N24">
            <v>1185</v>
          </cell>
          <cell r="O24">
            <v>1171</v>
          </cell>
          <cell r="P24">
            <v>1137</v>
          </cell>
          <cell r="Q24">
            <v>1267</v>
          </cell>
          <cell r="R24">
            <v>1477</v>
          </cell>
          <cell r="S24">
            <v>1487</v>
          </cell>
          <cell r="T24">
            <v>1464</v>
          </cell>
        </row>
        <row r="25">
          <cell r="G25">
            <v>148</v>
          </cell>
          <cell r="H25">
            <v>136</v>
          </cell>
          <cell r="I25">
            <v>9</v>
          </cell>
          <cell r="J25">
            <v>15</v>
          </cell>
          <cell r="K25">
            <v>9</v>
          </cell>
          <cell r="L25">
            <v>9</v>
          </cell>
          <cell r="M25">
            <v>3</v>
          </cell>
          <cell r="N25">
            <v>7</v>
          </cell>
          <cell r="O25">
            <v>8</v>
          </cell>
          <cell r="P25">
            <v>3</v>
          </cell>
          <cell r="Q25">
            <v>6</v>
          </cell>
          <cell r="R25">
            <v>9</v>
          </cell>
          <cell r="S25">
            <v>5</v>
          </cell>
          <cell r="T25">
            <v>5</v>
          </cell>
        </row>
        <row r="26">
          <cell r="G26">
            <v>142</v>
          </cell>
          <cell r="H26">
            <v>12</v>
          </cell>
          <cell r="I26">
            <v>1</v>
          </cell>
          <cell r="J26">
            <v>0</v>
          </cell>
          <cell r="K26">
            <v>1</v>
          </cell>
          <cell r="L26">
            <v>7</v>
          </cell>
          <cell r="M26">
            <v>3</v>
          </cell>
          <cell r="N26">
            <v>1</v>
          </cell>
          <cell r="O26">
            <v>3</v>
          </cell>
          <cell r="P26">
            <v>2</v>
          </cell>
          <cell r="Q26">
            <v>3</v>
          </cell>
          <cell r="R26">
            <v>3</v>
          </cell>
          <cell r="S26">
            <v>0</v>
          </cell>
          <cell r="T26">
            <v>0</v>
          </cell>
        </row>
        <row r="27">
          <cell r="G27">
            <v>466</v>
          </cell>
          <cell r="H27">
            <v>468</v>
          </cell>
          <cell r="I27">
            <v>22</v>
          </cell>
          <cell r="J27">
            <v>35</v>
          </cell>
          <cell r="K27">
            <v>32</v>
          </cell>
          <cell r="L27">
            <v>31</v>
          </cell>
          <cell r="M27">
            <v>30</v>
          </cell>
          <cell r="N27">
            <v>19</v>
          </cell>
          <cell r="O27">
            <v>26</v>
          </cell>
          <cell r="P27">
            <v>33</v>
          </cell>
          <cell r="Q27">
            <v>29</v>
          </cell>
          <cell r="R27">
            <v>43</v>
          </cell>
          <cell r="S27">
            <v>28</v>
          </cell>
          <cell r="T27">
            <v>24</v>
          </cell>
        </row>
        <row r="28">
          <cell r="G28">
            <v>3033</v>
          </cell>
          <cell r="H28">
            <v>3000</v>
          </cell>
          <cell r="I28">
            <v>426</v>
          </cell>
          <cell r="J28">
            <v>320</v>
          </cell>
          <cell r="K28">
            <v>262</v>
          </cell>
          <cell r="L28">
            <v>346</v>
          </cell>
          <cell r="M28">
            <v>311</v>
          </cell>
          <cell r="N28">
            <v>270</v>
          </cell>
          <cell r="O28">
            <v>276</v>
          </cell>
          <cell r="P28">
            <v>396</v>
          </cell>
          <cell r="Q28">
            <v>293</v>
          </cell>
          <cell r="R28">
            <v>287</v>
          </cell>
          <cell r="S28">
            <v>265</v>
          </cell>
          <cell r="T28">
            <v>364</v>
          </cell>
        </row>
      </sheetData>
      <sheetData sheetId="4">
        <row r="8">
          <cell r="G8">
            <v>4608</v>
          </cell>
          <cell r="H8">
            <v>4650</v>
          </cell>
          <cell r="I8">
            <v>255</v>
          </cell>
          <cell r="J8">
            <v>205</v>
          </cell>
          <cell r="K8">
            <v>244</v>
          </cell>
          <cell r="L8">
            <v>245</v>
          </cell>
          <cell r="M8">
            <v>276</v>
          </cell>
          <cell r="N8">
            <v>272</v>
          </cell>
          <cell r="O8">
            <v>255</v>
          </cell>
          <cell r="P8">
            <v>330</v>
          </cell>
          <cell r="Q8">
            <v>283</v>
          </cell>
          <cell r="R8">
            <v>294</v>
          </cell>
          <cell r="S8">
            <v>320</v>
          </cell>
          <cell r="T8">
            <v>378</v>
          </cell>
        </row>
        <row r="9">
          <cell r="G9">
            <v>3</v>
          </cell>
          <cell r="H9">
            <v>4</v>
          </cell>
          <cell r="I9">
            <v>0</v>
          </cell>
          <cell r="J9">
            <v>0</v>
          </cell>
          <cell r="K9">
            <v>0</v>
          </cell>
          <cell r="L9">
            <v>0</v>
          </cell>
          <cell r="M9">
            <v>0</v>
          </cell>
          <cell r="N9">
            <v>0</v>
          </cell>
          <cell r="O9">
            <v>0</v>
          </cell>
          <cell r="P9">
            <v>0</v>
          </cell>
          <cell r="Q9">
            <v>0</v>
          </cell>
          <cell r="R9">
            <v>1</v>
          </cell>
          <cell r="S9">
            <v>0</v>
          </cell>
          <cell r="T9">
            <v>0</v>
          </cell>
        </row>
        <row r="10">
          <cell r="G10">
            <v>2031</v>
          </cell>
          <cell r="H10">
            <v>2070</v>
          </cell>
          <cell r="I10">
            <v>179</v>
          </cell>
          <cell r="J10">
            <v>113</v>
          </cell>
          <cell r="K10">
            <v>190</v>
          </cell>
          <cell r="L10">
            <v>266</v>
          </cell>
          <cell r="M10">
            <v>122</v>
          </cell>
          <cell r="N10">
            <v>147</v>
          </cell>
          <cell r="O10">
            <v>154</v>
          </cell>
          <cell r="P10">
            <v>212</v>
          </cell>
          <cell r="Q10">
            <v>218</v>
          </cell>
          <cell r="R10">
            <v>194</v>
          </cell>
          <cell r="S10">
            <v>181</v>
          </cell>
          <cell r="T10">
            <v>205</v>
          </cell>
        </row>
        <row r="11">
          <cell r="G11">
            <v>5</v>
          </cell>
          <cell r="H11">
            <v>5</v>
          </cell>
          <cell r="I11">
            <v>0</v>
          </cell>
          <cell r="J11">
            <v>0</v>
          </cell>
          <cell r="K11">
            <v>0</v>
          </cell>
          <cell r="L11">
            <v>0</v>
          </cell>
          <cell r="M11">
            <v>0</v>
          </cell>
          <cell r="N11">
            <v>0</v>
          </cell>
          <cell r="O11">
            <v>0</v>
          </cell>
          <cell r="P11">
            <v>0</v>
          </cell>
          <cell r="Q11">
            <v>4</v>
          </cell>
          <cell r="R11">
            <v>0</v>
          </cell>
          <cell r="S11">
            <v>0</v>
          </cell>
          <cell r="T11">
            <v>0</v>
          </cell>
        </row>
        <row r="12">
          <cell r="G12">
            <v>179</v>
          </cell>
          <cell r="H12">
            <v>185</v>
          </cell>
          <cell r="I12">
            <v>12</v>
          </cell>
          <cell r="J12">
            <v>12</v>
          </cell>
          <cell r="K12">
            <v>15</v>
          </cell>
          <cell r="L12">
            <v>15</v>
          </cell>
          <cell r="M12">
            <v>11</v>
          </cell>
          <cell r="N12">
            <v>15</v>
          </cell>
          <cell r="O12">
            <v>12</v>
          </cell>
          <cell r="P12">
            <v>8</v>
          </cell>
          <cell r="Q12">
            <v>11</v>
          </cell>
          <cell r="R12">
            <v>16</v>
          </cell>
          <cell r="S12">
            <v>12</v>
          </cell>
          <cell r="T12">
            <v>17</v>
          </cell>
        </row>
        <row r="13">
          <cell r="G13">
            <v>0</v>
          </cell>
          <cell r="H13">
            <v>5</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134</v>
          </cell>
        </row>
        <row r="16">
          <cell r="G16">
            <v>672</v>
          </cell>
          <cell r="H16">
            <v>680</v>
          </cell>
          <cell r="I16">
            <v>31</v>
          </cell>
          <cell r="J16">
            <v>30</v>
          </cell>
          <cell r="K16">
            <v>46</v>
          </cell>
          <cell r="L16">
            <v>49</v>
          </cell>
          <cell r="M16">
            <v>53</v>
          </cell>
          <cell r="N16">
            <v>36</v>
          </cell>
          <cell r="O16">
            <v>43</v>
          </cell>
          <cell r="P16">
            <v>52</v>
          </cell>
          <cell r="Q16">
            <v>47</v>
          </cell>
          <cell r="R16">
            <v>57</v>
          </cell>
          <cell r="S16">
            <v>49</v>
          </cell>
          <cell r="T16">
            <v>34</v>
          </cell>
        </row>
        <row r="17">
          <cell r="G17">
            <v>1355</v>
          </cell>
          <cell r="H17">
            <v>1400</v>
          </cell>
          <cell r="I17">
            <v>133</v>
          </cell>
          <cell r="J17">
            <v>123</v>
          </cell>
          <cell r="K17">
            <v>125</v>
          </cell>
          <cell r="L17">
            <v>117</v>
          </cell>
          <cell r="M17">
            <v>125</v>
          </cell>
          <cell r="N17">
            <v>129</v>
          </cell>
          <cell r="O17">
            <v>134</v>
          </cell>
          <cell r="P17">
            <v>131</v>
          </cell>
          <cell r="Q17">
            <v>112</v>
          </cell>
          <cell r="R17">
            <v>124</v>
          </cell>
          <cell r="S17">
            <v>128</v>
          </cell>
          <cell r="T17">
            <v>134</v>
          </cell>
        </row>
        <row r="18">
          <cell r="G18">
            <v>0</v>
          </cell>
          <cell r="H18">
            <v>6</v>
          </cell>
          <cell r="I18">
            <v>0</v>
          </cell>
          <cell r="J18">
            <v>1</v>
          </cell>
          <cell r="K18">
            <v>1</v>
          </cell>
          <cell r="L18">
            <v>2</v>
          </cell>
          <cell r="M18">
            <v>0</v>
          </cell>
          <cell r="N18">
            <v>0</v>
          </cell>
          <cell r="O18">
            <v>0</v>
          </cell>
          <cell r="P18">
            <v>2</v>
          </cell>
          <cell r="Q18">
            <v>1</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6</v>
          </cell>
          <cell r="H21">
            <v>6</v>
          </cell>
          <cell r="I21">
            <v>0</v>
          </cell>
          <cell r="J21">
            <v>0</v>
          </cell>
          <cell r="K21">
            <v>0</v>
          </cell>
          <cell r="L21">
            <v>1</v>
          </cell>
          <cell r="M21">
            <v>0</v>
          </cell>
          <cell r="N21">
            <v>0</v>
          </cell>
          <cell r="O21">
            <v>0</v>
          </cell>
          <cell r="P21">
            <v>0</v>
          </cell>
          <cell r="Q21">
            <v>0</v>
          </cell>
          <cell r="R21">
            <v>0</v>
          </cell>
          <cell r="S21">
            <v>0</v>
          </cell>
          <cell r="T21">
            <v>0</v>
          </cell>
        </row>
        <row r="22">
          <cell r="G22">
            <v>3</v>
          </cell>
          <cell r="H22">
            <v>4</v>
          </cell>
          <cell r="I22">
            <v>0</v>
          </cell>
          <cell r="J22">
            <v>0</v>
          </cell>
          <cell r="K22">
            <v>0</v>
          </cell>
          <cell r="L22">
            <v>0</v>
          </cell>
          <cell r="M22">
            <v>1</v>
          </cell>
          <cell r="N22">
            <v>0</v>
          </cell>
          <cell r="O22">
            <v>0</v>
          </cell>
          <cell r="P22">
            <v>0</v>
          </cell>
          <cell r="Q22">
            <v>0</v>
          </cell>
          <cell r="R22">
            <v>0</v>
          </cell>
          <cell r="S22">
            <v>0</v>
          </cell>
          <cell r="T22">
            <v>0</v>
          </cell>
        </row>
        <row r="24">
          <cell r="G24">
            <v>560</v>
          </cell>
          <cell r="H24">
            <v>600</v>
          </cell>
          <cell r="I24">
            <v>37</v>
          </cell>
          <cell r="J24">
            <v>37</v>
          </cell>
          <cell r="K24">
            <v>36</v>
          </cell>
          <cell r="L24">
            <v>36</v>
          </cell>
          <cell r="M24">
            <v>39</v>
          </cell>
          <cell r="N24">
            <v>29</v>
          </cell>
          <cell r="O24">
            <v>25</v>
          </cell>
          <cell r="P24">
            <v>35</v>
          </cell>
          <cell r="Q24">
            <v>27</v>
          </cell>
          <cell r="R24">
            <v>38</v>
          </cell>
          <cell r="S24">
            <v>35</v>
          </cell>
          <cell r="T24">
            <v>36</v>
          </cell>
        </row>
        <row r="25">
          <cell r="G25">
            <v>0</v>
          </cell>
          <cell r="H25">
            <v>1</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496</v>
          </cell>
          <cell r="H27">
            <v>500</v>
          </cell>
          <cell r="I27">
            <v>63</v>
          </cell>
          <cell r="J27">
            <v>30</v>
          </cell>
          <cell r="K27">
            <v>41</v>
          </cell>
          <cell r="L27">
            <v>55</v>
          </cell>
          <cell r="M27">
            <v>41</v>
          </cell>
          <cell r="N27">
            <v>59</v>
          </cell>
          <cell r="O27">
            <v>52</v>
          </cell>
          <cell r="P27">
            <v>43</v>
          </cell>
          <cell r="Q27">
            <v>49</v>
          </cell>
          <cell r="R27">
            <v>63</v>
          </cell>
          <cell r="S27">
            <v>49</v>
          </cell>
          <cell r="T27">
            <v>57</v>
          </cell>
        </row>
        <row r="28">
          <cell r="G28">
            <v>2016</v>
          </cell>
          <cell r="H28">
            <v>2020</v>
          </cell>
          <cell r="I28">
            <v>210</v>
          </cell>
          <cell r="J28">
            <v>163</v>
          </cell>
          <cell r="K28">
            <v>149</v>
          </cell>
          <cell r="L28">
            <v>158</v>
          </cell>
          <cell r="M28">
            <v>175</v>
          </cell>
          <cell r="N28">
            <v>201</v>
          </cell>
          <cell r="O28">
            <v>189</v>
          </cell>
          <cell r="P28">
            <v>210</v>
          </cell>
          <cell r="Q28">
            <v>165</v>
          </cell>
          <cell r="R28">
            <v>185</v>
          </cell>
          <cell r="S28">
            <v>171</v>
          </cell>
          <cell r="T28">
            <v>205</v>
          </cell>
        </row>
      </sheetData>
      <sheetData sheetId="5">
        <row r="8">
          <cell r="G8">
            <v>0</v>
          </cell>
          <cell r="H8">
            <v>0</v>
          </cell>
          <cell r="I8">
            <v>0</v>
          </cell>
          <cell r="J8">
            <v>0</v>
          </cell>
          <cell r="K8">
            <v>0</v>
          </cell>
          <cell r="L8">
            <v>0</v>
          </cell>
          <cell r="M8">
            <v>0</v>
          </cell>
          <cell r="N8">
            <v>0</v>
          </cell>
          <cell r="O8">
            <v>0</v>
          </cell>
          <cell r="P8">
            <v>0</v>
          </cell>
          <cell r="Q8">
            <v>0</v>
          </cell>
          <cell r="R8">
            <v>0</v>
          </cell>
          <cell r="S8">
            <v>0</v>
          </cell>
          <cell r="T8">
            <v>0</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34300</v>
          </cell>
          <cell r="H14">
            <v>12000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0</v>
          </cell>
          <cell r="H28">
            <v>0</v>
          </cell>
          <cell r="I28">
            <v>0</v>
          </cell>
          <cell r="J28">
            <v>0</v>
          </cell>
          <cell r="K28">
            <v>0</v>
          </cell>
          <cell r="L28">
            <v>0</v>
          </cell>
          <cell r="M28">
            <v>0</v>
          </cell>
          <cell r="N28">
            <v>0</v>
          </cell>
          <cell r="O28">
            <v>0</v>
          </cell>
          <cell r="P28">
            <v>0</v>
          </cell>
          <cell r="Q28">
            <v>0</v>
          </cell>
          <cell r="R28">
            <v>0</v>
          </cell>
          <cell r="S28">
            <v>0</v>
          </cell>
          <cell r="T28">
            <v>0</v>
          </cell>
        </row>
      </sheetData>
      <sheetData sheetId="6">
        <row r="8">
          <cell r="G8">
            <v>7155</v>
          </cell>
          <cell r="H8">
            <v>7155</v>
          </cell>
          <cell r="I8">
            <v>574</v>
          </cell>
          <cell r="J8">
            <v>624</v>
          </cell>
          <cell r="K8">
            <v>633</v>
          </cell>
          <cell r="L8">
            <v>651</v>
          </cell>
          <cell r="M8">
            <v>647</v>
          </cell>
          <cell r="N8">
            <v>612</v>
          </cell>
          <cell r="O8">
            <v>723</v>
          </cell>
          <cell r="P8">
            <v>689</v>
          </cell>
          <cell r="Q8">
            <v>818</v>
          </cell>
          <cell r="R8">
            <v>858</v>
          </cell>
          <cell r="S8">
            <v>1029</v>
          </cell>
          <cell r="T8">
            <v>951</v>
          </cell>
        </row>
        <row r="9">
          <cell r="G9">
            <v>11</v>
          </cell>
          <cell r="H9">
            <v>10</v>
          </cell>
          <cell r="I9">
            <v>0</v>
          </cell>
          <cell r="J9">
            <v>0</v>
          </cell>
          <cell r="K9">
            <v>1</v>
          </cell>
          <cell r="L9">
            <v>0</v>
          </cell>
          <cell r="M9">
            <v>0</v>
          </cell>
          <cell r="N9">
            <v>0</v>
          </cell>
          <cell r="O9">
            <v>3</v>
          </cell>
          <cell r="P9">
            <v>4</v>
          </cell>
          <cell r="Q9">
            <v>2</v>
          </cell>
          <cell r="R9">
            <v>1</v>
          </cell>
          <cell r="S9">
            <v>0</v>
          </cell>
          <cell r="T9">
            <v>1</v>
          </cell>
        </row>
        <row r="10">
          <cell r="G10">
            <v>2675</v>
          </cell>
          <cell r="H10">
            <v>2600</v>
          </cell>
          <cell r="I10">
            <v>240</v>
          </cell>
          <cell r="J10">
            <v>237</v>
          </cell>
          <cell r="K10">
            <v>276</v>
          </cell>
          <cell r="L10">
            <v>222</v>
          </cell>
          <cell r="M10">
            <v>181</v>
          </cell>
          <cell r="N10">
            <v>240</v>
          </cell>
          <cell r="O10">
            <v>213</v>
          </cell>
          <cell r="P10">
            <v>172</v>
          </cell>
          <cell r="Q10">
            <v>199</v>
          </cell>
          <cell r="R10">
            <v>245</v>
          </cell>
          <cell r="S10">
            <v>273</v>
          </cell>
          <cell r="T10">
            <v>222</v>
          </cell>
        </row>
        <row r="11">
          <cell r="G11">
            <v>38</v>
          </cell>
          <cell r="H11">
            <v>38</v>
          </cell>
          <cell r="I11">
            <v>5</v>
          </cell>
          <cell r="J11">
            <v>24</v>
          </cell>
          <cell r="K11">
            <v>25</v>
          </cell>
          <cell r="L11">
            <v>10</v>
          </cell>
          <cell r="M11">
            <v>8</v>
          </cell>
          <cell r="N11">
            <v>12</v>
          </cell>
          <cell r="O11">
            <v>10</v>
          </cell>
          <cell r="P11">
            <v>2</v>
          </cell>
          <cell r="Q11">
            <v>18</v>
          </cell>
          <cell r="R11">
            <v>9</v>
          </cell>
          <cell r="S11">
            <v>14</v>
          </cell>
          <cell r="T11">
            <v>18</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3601</v>
          </cell>
          <cell r="H16">
            <v>3800</v>
          </cell>
          <cell r="I16">
            <v>342</v>
          </cell>
          <cell r="J16">
            <v>312</v>
          </cell>
          <cell r="K16">
            <v>366</v>
          </cell>
          <cell r="L16">
            <v>320</v>
          </cell>
          <cell r="M16">
            <v>327</v>
          </cell>
          <cell r="N16">
            <v>302</v>
          </cell>
          <cell r="O16">
            <v>287</v>
          </cell>
          <cell r="P16">
            <v>299</v>
          </cell>
          <cell r="Q16">
            <v>278</v>
          </cell>
          <cell r="R16">
            <v>310</v>
          </cell>
          <cell r="S16">
            <v>300</v>
          </cell>
          <cell r="T16">
            <v>326</v>
          </cell>
        </row>
        <row r="17">
          <cell r="G17">
            <v>2345</v>
          </cell>
          <cell r="H17">
            <v>2400</v>
          </cell>
          <cell r="I17">
            <v>224</v>
          </cell>
          <cell r="J17">
            <v>195</v>
          </cell>
          <cell r="K17">
            <v>216</v>
          </cell>
          <cell r="L17">
            <v>201</v>
          </cell>
          <cell r="M17">
            <v>194</v>
          </cell>
          <cell r="N17">
            <v>204</v>
          </cell>
          <cell r="O17">
            <v>223</v>
          </cell>
          <cell r="P17">
            <v>219</v>
          </cell>
          <cell r="Q17">
            <v>180</v>
          </cell>
          <cell r="R17">
            <v>186</v>
          </cell>
          <cell r="S17">
            <v>190</v>
          </cell>
          <cell r="T17">
            <v>213</v>
          </cell>
        </row>
        <row r="18">
          <cell r="G18">
            <v>41</v>
          </cell>
          <cell r="H18">
            <v>50</v>
          </cell>
          <cell r="I18">
            <v>4</v>
          </cell>
          <cell r="J18">
            <v>2</v>
          </cell>
          <cell r="K18">
            <v>3</v>
          </cell>
          <cell r="L18">
            <v>4</v>
          </cell>
          <cell r="M18">
            <v>1</v>
          </cell>
          <cell r="N18">
            <v>5</v>
          </cell>
          <cell r="O18">
            <v>2</v>
          </cell>
          <cell r="P18">
            <v>9</v>
          </cell>
          <cell r="Q18">
            <v>2</v>
          </cell>
          <cell r="R18">
            <v>2</v>
          </cell>
          <cell r="S18">
            <v>0</v>
          </cell>
          <cell r="T18">
            <v>5</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5021</v>
          </cell>
          <cell r="H24">
            <v>5500</v>
          </cell>
          <cell r="I24">
            <v>462</v>
          </cell>
          <cell r="J24">
            <v>501</v>
          </cell>
          <cell r="K24">
            <v>578</v>
          </cell>
          <cell r="L24">
            <v>511</v>
          </cell>
          <cell r="M24">
            <v>441</v>
          </cell>
          <cell r="N24">
            <v>423</v>
          </cell>
          <cell r="O24">
            <v>284</v>
          </cell>
          <cell r="P24">
            <v>534</v>
          </cell>
          <cell r="Q24">
            <v>508</v>
          </cell>
          <cell r="R24">
            <v>574</v>
          </cell>
          <cell r="S24">
            <v>606</v>
          </cell>
          <cell r="T24">
            <v>551</v>
          </cell>
        </row>
        <row r="25">
          <cell r="G25">
            <v>6</v>
          </cell>
          <cell r="H25">
            <v>5</v>
          </cell>
          <cell r="I25">
            <v>1</v>
          </cell>
          <cell r="J25">
            <v>0</v>
          </cell>
          <cell r="K25">
            <v>0</v>
          </cell>
          <cell r="L25">
            <v>2</v>
          </cell>
          <cell r="M25">
            <v>1</v>
          </cell>
          <cell r="N25">
            <v>4</v>
          </cell>
          <cell r="O25">
            <v>0</v>
          </cell>
          <cell r="P25">
            <v>1</v>
          </cell>
          <cell r="Q25">
            <v>6</v>
          </cell>
          <cell r="R25">
            <v>8</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7</v>
          </cell>
          <cell r="H27">
            <v>10</v>
          </cell>
          <cell r="I27">
            <v>0</v>
          </cell>
          <cell r="J27">
            <v>1</v>
          </cell>
          <cell r="K27">
            <v>1</v>
          </cell>
          <cell r="L27">
            <v>2</v>
          </cell>
          <cell r="M27">
            <v>2</v>
          </cell>
          <cell r="N27">
            <v>1</v>
          </cell>
          <cell r="O27">
            <v>0</v>
          </cell>
          <cell r="P27">
            <v>2</v>
          </cell>
          <cell r="Q27">
            <v>0</v>
          </cell>
          <cell r="R27">
            <v>1</v>
          </cell>
          <cell r="S27">
            <v>2</v>
          </cell>
          <cell r="T27">
            <v>0</v>
          </cell>
        </row>
        <row r="28">
          <cell r="G28">
            <v>1550</v>
          </cell>
          <cell r="H28">
            <v>1800</v>
          </cell>
          <cell r="I28">
            <v>187</v>
          </cell>
          <cell r="J28">
            <v>149</v>
          </cell>
          <cell r="K28">
            <v>252</v>
          </cell>
          <cell r="L28">
            <v>155</v>
          </cell>
          <cell r="M28">
            <v>115</v>
          </cell>
          <cell r="N28">
            <v>122</v>
          </cell>
          <cell r="O28">
            <v>137</v>
          </cell>
          <cell r="P28">
            <v>173</v>
          </cell>
          <cell r="Q28">
            <v>138</v>
          </cell>
          <cell r="R28">
            <v>148</v>
          </cell>
          <cell r="S28">
            <v>170</v>
          </cell>
          <cell r="T28">
            <v>191</v>
          </cell>
        </row>
      </sheetData>
      <sheetData sheetId="7">
        <row r="8">
          <cell r="G8">
            <v>7432</v>
          </cell>
          <cell r="H8">
            <v>7432</v>
          </cell>
          <cell r="I8">
            <v>596</v>
          </cell>
          <cell r="J8">
            <v>495</v>
          </cell>
          <cell r="K8">
            <v>623</v>
          </cell>
          <cell r="L8">
            <v>533</v>
          </cell>
          <cell r="M8">
            <v>596</v>
          </cell>
          <cell r="N8">
            <v>666</v>
          </cell>
          <cell r="O8">
            <v>659</v>
          </cell>
          <cell r="P8">
            <v>598</v>
          </cell>
          <cell r="Q8">
            <v>598</v>
          </cell>
          <cell r="R8">
            <v>619</v>
          </cell>
          <cell r="S8">
            <v>476</v>
          </cell>
          <cell r="T8">
            <v>1146</v>
          </cell>
        </row>
        <row r="9">
          <cell r="G9">
            <v>6</v>
          </cell>
          <cell r="H9">
            <v>6</v>
          </cell>
          <cell r="I9">
            <v>2</v>
          </cell>
          <cell r="J9">
            <v>2</v>
          </cell>
          <cell r="K9">
            <v>2</v>
          </cell>
          <cell r="L9">
            <v>0</v>
          </cell>
          <cell r="M9">
            <v>1</v>
          </cell>
          <cell r="N9">
            <v>0</v>
          </cell>
          <cell r="O9">
            <v>0</v>
          </cell>
          <cell r="P9">
            <v>0</v>
          </cell>
          <cell r="Q9">
            <v>0</v>
          </cell>
          <cell r="R9">
            <v>0</v>
          </cell>
          <cell r="S9">
            <v>0</v>
          </cell>
          <cell r="T9">
            <v>0</v>
          </cell>
        </row>
        <row r="10">
          <cell r="G10">
            <v>3539</v>
          </cell>
          <cell r="H10">
            <v>3539</v>
          </cell>
          <cell r="I10">
            <v>273</v>
          </cell>
          <cell r="J10">
            <v>235</v>
          </cell>
          <cell r="K10">
            <v>244</v>
          </cell>
          <cell r="L10">
            <v>345</v>
          </cell>
          <cell r="M10">
            <v>303</v>
          </cell>
          <cell r="N10">
            <v>397</v>
          </cell>
          <cell r="O10">
            <v>300</v>
          </cell>
          <cell r="P10">
            <v>363</v>
          </cell>
          <cell r="Q10">
            <v>393</v>
          </cell>
          <cell r="R10">
            <v>387</v>
          </cell>
          <cell r="S10">
            <v>364</v>
          </cell>
          <cell r="T10">
            <v>249</v>
          </cell>
        </row>
        <row r="11">
          <cell r="G11">
            <v>318</v>
          </cell>
          <cell r="H11">
            <v>318</v>
          </cell>
          <cell r="I11">
            <v>11</v>
          </cell>
          <cell r="J11">
            <v>17</v>
          </cell>
          <cell r="K11">
            <v>19</v>
          </cell>
          <cell r="L11">
            <v>14</v>
          </cell>
          <cell r="M11">
            <v>18</v>
          </cell>
          <cell r="N11">
            <v>31</v>
          </cell>
          <cell r="O11">
            <v>28</v>
          </cell>
          <cell r="P11">
            <v>32</v>
          </cell>
          <cell r="Q11">
            <v>14</v>
          </cell>
          <cell r="R11">
            <v>11</v>
          </cell>
          <cell r="S11">
            <v>8</v>
          </cell>
          <cell r="T11">
            <v>7</v>
          </cell>
        </row>
        <row r="12">
          <cell r="G12">
            <v>7296</v>
          </cell>
          <cell r="H12">
            <v>7296</v>
          </cell>
          <cell r="I12">
            <v>602</v>
          </cell>
          <cell r="J12">
            <v>559</v>
          </cell>
          <cell r="K12">
            <v>371</v>
          </cell>
          <cell r="L12">
            <v>879</v>
          </cell>
          <cell r="M12">
            <v>622</v>
          </cell>
          <cell r="N12">
            <v>673</v>
          </cell>
          <cell r="O12">
            <v>759</v>
          </cell>
          <cell r="P12">
            <v>981</v>
          </cell>
          <cell r="Q12">
            <v>888</v>
          </cell>
          <cell r="R12">
            <v>837</v>
          </cell>
          <cell r="S12">
            <v>944</v>
          </cell>
          <cell r="T12">
            <v>742</v>
          </cell>
        </row>
        <row r="13">
          <cell r="G13">
            <v>1669</v>
          </cell>
          <cell r="H13">
            <v>1669</v>
          </cell>
          <cell r="I13">
            <v>148</v>
          </cell>
          <cell r="J13">
            <v>122</v>
          </cell>
          <cell r="K13">
            <v>85</v>
          </cell>
          <cell r="L13">
            <v>179</v>
          </cell>
          <cell r="M13">
            <v>156</v>
          </cell>
          <cell r="N13">
            <v>147</v>
          </cell>
          <cell r="O13">
            <v>159</v>
          </cell>
          <cell r="P13">
            <v>181</v>
          </cell>
          <cell r="Q13">
            <v>172</v>
          </cell>
          <cell r="R13">
            <v>160</v>
          </cell>
          <cell r="S13">
            <v>155</v>
          </cell>
          <cell r="T13">
            <v>137</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36270</v>
          </cell>
          <cell r="H17">
            <v>36270</v>
          </cell>
          <cell r="I17">
            <v>3103</v>
          </cell>
          <cell r="J17">
            <v>2821</v>
          </cell>
          <cell r="K17">
            <v>3060</v>
          </cell>
          <cell r="L17">
            <v>2928</v>
          </cell>
          <cell r="M17">
            <v>3006</v>
          </cell>
          <cell r="N17">
            <v>2783</v>
          </cell>
          <cell r="O17">
            <v>3135</v>
          </cell>
          <cell r="P17">
            <v>3098</v>
          </cell>
          <cell r="Q17">
            <v>2926</v>
          </cell>
          <cell r="R17">
            <v>3042</v>
          </cell>
          <cell r="S17">
            <v>2264</v>
          </cell>
          <cell r="T17">
            <v>3043</v>
          </cell>
        </row>
        <row r="18">
          <cell r="G18">
            <v>1245</v>
          </cell>
          <cell r="H18">
            <v>1245</v>
          </cell>
          <cell r="I18">
            <v>55</v>
          </cell>
          <cell r="J18">
            <v>101</v>
          </cell>
          <cell r="K18">
            <v>99</v>
          </cell>
          <cell r="L18">
            <v>87</v>
          </cell>
          <cell r="M18">
            <v>122</v>
          </cell>
          <cell r="N18">
            <v>88</v>
          </cell>
          <cell r="O18">
            <v>107</v>
          </cell>
          <cell r="P18">
            <v>120</v>
          </cell>
          <cell r="Q18">
            <v>113</v>
          </cell>
          <cell r="R18">
            <v>134</v>
          </cell>
          <cell r="S18">
            <v>98</v>
          </cell>
          <cell r="T18">
            <v>54</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60</v>
          </cell>
          <cell r="H21">
            <v>42</v>
          </cell>
          <cell r="I21">
            <v>0</v>
          </cell>
          <cell r="J21">
            <v>7</v>
          </cell>
          <cell r="K21">
            <v>7</v>
          </cell>
          <cell r="L21">
            <v>5</v>
          </cell>
          <cell r="M21">
            <v>5</v>
          </cell>
          <cell r="N21">
            <v>3</v>
          </cell>
          <cell r="O21">
            <v>8</v>
          </cell>
          <cell r="P21">
            <v>9</v>
          </cell>
          <cell r="Q21">
            <v>9</v>
          </cell>
          <cell r="R21">
            <v>3</v>
          </cell>
          <cell r="S21">
            <v>2</v>
          </cell>
          <cell r="T21">
            <v>5</v>
          </cell>
        </row>
        <row r="22">
          <cell r="G22">
            <v>68</v>
          </cell>
          <cell r="H22">
            <v>42</v>
          </cell>
          <cell r="I22">
            <v>0</v>
          </cell>
          <cell r="J22">
            <v>6</v>
          </cell>
          <cell r="K22">
            <v>8</v>
          </cell>
          <cell r="L22">
            <v>5</v>
          </cell>
          <cell r="M22">
            <v>5</v>
          </cell>
          <cell r="N22">
            <v>3</v>
          </cell>
          <cell r="O22">
            <v>8</v>
          </cell>
          <cell r="P22">
            <v>9</v>
          </cell>
          <cell r="Q22">
            <v>9</v>
          </cell>
          <cell r="R22">
            <v>8</v>
          </cell>
          <cell r="S22">
            <v>6</v>
          </cell>
          <cell r="T22">
            <v>5</v>
          </cell>
        </row>
        <row r="24">
          <cell r="G24">
            <v>69790</v>
          </cell>
          <cell r="H24">
            <v>69790</v>
          </cell>
          <cell r="I24">
            <v>5272</v>
          </cell>
          <cell r="J24">
            <v>6030</v>
          </cell>
          <cell r="K24">
            <v>5847</v>
          </cell>
          <cell r="L24">
            <v>6548</v>
          </cell>
          <cell r="M24">
            <v>5600</v>
          </cell>
          <cell r="N24">
            <v>5484</v>
          </cell>
          <cell r="O24">
            <v>5127</v>
          </cell>
          <cell r="P24">
            <v>5491</v>
          </cell>
          <cell r="Q24">
            <v>5695</v>
          </cell>
          <cell r="R24">
            <v>6385</v>
          </cell>
          <cell r="S24">
            <v>5930</v>
          </cell>
          <cell r="T24">
            <v>5442</v>
          </cell>
        </row>
        <row r="25">
          <cell r="G25">
            <v>1542</v>
          </cell>
          <cell r="H25">
            <v>1542</v>
          </cell>
          <cell r="I25">
            <v>53</v>
          </cell>
          <cell r="J25">
            <v>117</v>
          </cell>
          <cell r="K25">
            <v>89</v>
          </cell>
          <cell r="L25">
            <v>91</v>
          </cell>
          <cell r="M25">
            <v>52</v>
          </cell>
          <cell r="N25">
            <v>70</v>
          </cell>
          <cell r="O25">
            <v>48</v>
          </cell>
          <cell r="P25">
            <v>60</v>
          </cell>
          <cell r="Q25">
            <v>86</v>
          </cell>
          <cell r="R25">
            <v>76</v>
          </cell>
          <cell r="S25">
            <v>70</v>
          </cell>
          <cell r="T25">
            <v>46</v>
          </cell>
        </row>
        <row r="26">
          <cell r="G26">
            <v>129</v>
          </cell>
          <cell r="H26">
            <v>200</v>
          </cell>
          <cell r="I26">
            <v>4</v>
          </cell>
          <cell r="J26">
            <v>15</v>
          </cell>
          <cell r="K26">
            <v>15</v>
          </cell>
          <cell r="L26">
            <v>16</v>
          </cell>
          <cell r="M26">
            <v>10</v>
          </cell>
          <cell r="N26">
            <v>8</v>
          </cell>
          <cell r="O26">
            <v>11</v>
          </cell>
          <cell r="P26">
            <v>13</v>
          </cell>
          <cell r="Q26">
            <v>9</v>
          </cell>
          <cell r="R26">
            <v>19</v>
          </cell>
          <cell r="S26">
            <v>16</v>
          </cell>
          <cell r="T26">
            <v>14</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6145</v>
          </cell>
          <cell r="H28">
            <v>6145</v>
          </cell>
          <cell r="I28">
            <v>746</v>
          </cell>
          <cell r="J28">
            <v>506</v>
          </cell>
          <cell r="K28">
            <v>576</v>
          </cell>
          <cell r="L28">
            <v>477</v>
          </cell>
          <cell r="M28">
            <v>497</v>
          </cell>
          <cell r="N28">
            <v>568</v>
          </cell>
          <cell r="O28">
            <v>574</v>
          </cell>
          <cell r="P28">
            <v>706</v>
          </cell>
          <cell r="Q28">
            <v>507</v>
          </cell>
          <cell r="R28">
            <v>455</v>
          </cell>
          <cell r="S28">
            <v>512</v>
          </cell>
          <cell r="T28">
            <v>873</v>
          </cell>
        </row>
      </sheetData>
      <sheetData sheetId="8">
        <row r="8">
          <cell r="G8">
            <v>3</v>
          </cell>
          <cell r="H8">
            <v>3</v>
          </cell>
          <cell r="I8">
            <v>0</v>
          </cell>
          <cell r="J8">
            <v>0</v>
          </cell>
          <cell r="K8">
            <v>1</v>
          </cell>
          <cell r="L8">
            <v>1</v>
          </cell>
          <cell r="M8">
            <v>0</v>
          </cell>
          <cell r="N8">
            <v>0</v>
          </cell>
          <cell r="O8">
            <v>0</v>
          </cell>
          <cell r="P8">
            <v>1</v>
          </cell>
          <cell r="Q8">
            <v>0</v>
          </cell>
          <cell r="R8">
            <v>2</v>
          </cell>
          <cell r="S8">
            <v>2</v>
          </cell>
          <cell r="T8">
            <v>0</v>
          </cell>
        </row>
        <row r="9">
          <cell r="G9">
            <v>20</v>
          </cell>
          <cell r="H9">
            <v>2</v>
          </cell>
          <cell r="I9">
            <v>0</v>
          </cell>
          <cell r="J9">
            <v>0</v>
          </cell>
          <cell r="K9">
            <v>0</v>
          </cell>
          <cell r="L9">
            <v>0</v>
          </cell>
          <cell r="M9">
            <v>0</v>
          </cell>
          <cell r="N9">
            <v>0</v>
          </cell>
          <cell r="O9">
            <v>0</v>
          </cell>
          <cell r="P9">
            <v>0</v>
          </cell>
          <cell r="Q9">
            <v>0</v>
          </cell>
          <cell r="R9">
            <v>0</v>
          </cell>
          <cell r="S9">
            <v>0</v>
          </cell>
          <cell r="T9">
            <v>0</v>
          </cell>
        </row>
        <row r="10">
          <cell r="G10">
            <v>30</v>
          </cell>
          <cell r="H10">
            <v>10</v>
          </cell>
          <cell r="I10">
            <v>2</v>
          </cell>
          <cell r="J10">
            <v>0</v>
          </cell>
          <cell r="K10">
            <v>2</v>
          </cell>
          <cell r="L10">
            <v>0</v>
          </cell>
          <cell r="M10">
            <v>0</v>
          </cell>
          <cell r="N10">
            <v>1</v>
          </cell>
          <cell r="O10">
            <v>1</v>
          </cell>
          <cell r="P10">
            <v>0</v>
          </cell>
          <cell r="Q10">
            <v>0</v>
          </cell>
          <cell r="R10">
            <v>2</v>
          </cell>
          <cell r="S10">
            <v>2</v>
          </cell>
          <cell r="T10">
            <v>1</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8059</v>
          </cell>
          <cell r="H14">
            <v>2000</v>
          </cell>
          <cell r="I14">
            <v>0</v>
          </cell>
          <cell r="J14">
            <v>4</v>
          </cell>
          <cell r="K14">
            <v>0</v>
          </cell>
          <cell r="L14">
            <v>0</v>
          </cell>
          <cell r="M14">
            <v>0</v>
          </cell>
          <cell r="N14">
            <v>0</v>
          </cell>
          <cell r="O14">
            <v>0</v>
          </cell>
          <cell r="P14">
            <v>0</v>
          </cell>
          <cell r="Q14">
            <v>0</v>
          </cell>
          <cell r="R14">
            <v>0</v>
          </cell>
          <cell r="S14">
            <v>0</v>
          </cell>
          <cell r="T14">
            <v>0</v>
          </cell>
        </row>
        <row r="15">
          <cell r="G15">
            <v>34</v>
          </cell>
          <cell r="H15">
            <v>3</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1</v>
          </cell>
          <cell r="Q16">
            <v>0</v>
          </cell>
          <cell r="R16">
            <v>0</v>
          </cell>
          <cell r="S16">
            <v>0</v>
          </cell>
          <cell r="T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20</v>
          </cell>
          <cell r="H24">
            <v>20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2</v>
          </cell>
          <cell r="Q27">
            <v>0</v>
          </cell>
          <cell r="R27">
            <v>0</v>
          </cell>
          <cell r="S27">
            <v>0</v>
          </cell>
          <cell r="T27">
            <v>0</v>
          </cell>
        </row>
        <row r="28">
          <cell r="G28">
            <v>9</v>
          </cell>
          <cell r="H28">
            <v>9</v>
          </cell>
          <cell r="I28">
            <v>0</v>
          </cell>
          <cell r="J28">
            <v>0</v>
          </cell>
          <cell r="K28">
            <v>0</v>
          </cell>
          <cell r="L28">
            <v>1</v>
          </cell>
          <cell r="M28">
            <v>0</v>
          </cell>
          <cell r="N28">
            <v>0</v>
          </cell>
          <cell r="O28">
            <v>0</v>
          </cell>
          <cell r="P28">
            <v>0</v>
          </cell>
          <cell r="Q28">
            <v>0</v>
          </cell>
          <cell r="R28">
            <v>2</v>
          </cell>
          <cell r="S28">
            <v>2</v>
          </cell>
          <cell r="T28">
            <v>1</v>
          </cell>
        </row>
      </sheetData>
      <sheetData sheetId="9">
        <row r="8">
          <cell r="G8">
            <v>728</v>
          </cell>
          <cell r="H8">
            <v>800</v>
          </cell>
          <cell r="I8">
            <v>57</v>
          </cell>
          <cell r="J8">
            <v>85</v>
          </cell>
          <cell r="K8">
            <v>66</v>
          </cell>
          <cell r="L8">
            <v>35</v>
          </cell>
          <cell r="M8">
            <v>20</v>
          </cell>
          <cell r="N8">
            <v>21</v>
          </cell>
          <cell r="O8">
            <v>63</v>
          </cell>
          <cell r="P8">
            <v>70</v>
          </cell>
          <cell r="Q8">
            <v>45</v>
          </cell>
          <cell r="R8">
            <v>46</v>
          </cell>
          <cell r="S8">
            <v>72</v>
          </cell>
          <cell r="T8">
            <v>50</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1334</v>
          </cell>
          <cell r="H10">
            <v>1500</v>
          </cell>
          <cell r="I10">
            <v>108</v>
          </cell>
          <cell r="J10">
            <v>135</v>
          </cell>
          <cell r="K10">
            <v>153</v>
          </cell>
          <cell r="L10">
            <v>104</v>
          </cell>
          <cell r="M10">
            <v>89</v>
          </cell>
          <cell r="N10">
            <v>114</v>
          </cell>
          <cell r="O10">
            <v>117</v>
          </cell>
          <cell r="P10">
            <v>132</v>
          </cell>
          <cell r="Q10">
            <v>127</v>
          </cell>
          <cell r="R10">
            <v>161</v>
          </cell>
          <cell r="S10">
            <v>122</v>
          </cell>
          <cell r="T10">
            <v>118</v>
          </cell>
        </row>
        <row r="11">
          <cell r="G11">
            <v>3</v>
          </cell>
          <cell r="H11">
            <v>3</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1240</v>
          </cell>
          <cell r="H16">
            <v>1250</v>
          </cell>
          <cell r="I16">
            <v>109</v>
          </cell>
          <cell r="J16">
            <v>103</v>
          </cell>
          <cell r="K16">
            <v>105</v>
          </cell>
          <cell r="L16">
            <v>98</v>
          </cell>
          <cell r="M16">
            <v>108</v>
          </cell>
          <cell r="N16">
            <v>95</v>
          </cell>
          <cell r="O16">
            <v>105</v>
          </cell>
          <cell r="P16">
            <v>111</v>
          </cell>
          <cell r="Q16">
            <v>98</v>
          </cell>
          <cell r="R16">
            <v>107</v>
          </cell>
          <cell r="S16">
            <v>108</v>
          </cell>
          <cell r="T16">
            <v>99</v>
          </cell>
        </row>
        <row r="17">
          <cell r="G17">
            <v>0</v>
          </cell>
          <cell r="H17">
            <v>3</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4695</v>
          </cell>
          <cell r="H24">
            <v>4700</v>
          </cell>
          <cell r="I24">
            <v>374</v>
          </cell>
          <cell r="J24">
            <v>422</v>
          </cell>
          <cell r="K24">
            <v>428</v>
          </cell>
          <cell r="L24">
            <v>339</v>
          </cell>
          <cell r="M24">
            <v>315</v>
          </cell>
          <cell r="N24">
            <v>347</v>
          </cell>
          <cell r="O24">
            <v>290</v>
          </cell>
          <cell r="P24">
            <v>385</v>
          </cell>
          <cell r="Q24">
            <v>425</v>
          </cell>
          <cell r="R24">
            <v>443</v>
          </cell>
          <cell r="S24">
            <v>480</v>
          </cell>
          <cell r="T24">
            <v>500</v>
          </cell>
        </row>
        <row r="25">
          <cell r="G25">
            <v>25</v>
          </cell>
          <cell r="H25">
            <v>25</v>
          </cell>
          <cell r="I25">
            <v>0</v>
          </cell>
          <cell r="J25">
            <v>1</v>
          </cell>
          <cell r="K25">
            <v>1</v>
          </cell>
          <cell r="L25">
            <v>0</v>
          </cell>
          <cell r="M25">
            <v>0</v>
          </cell>
          <cell r="N25">
            <v>0</v>
          </cell>
          <cell r="O25">
            <v>0</v>
          </cell>
          <cell r="P25">
            <v>2</v>
          </cell>
          <cell r="Q25">
            <v>0</v>
          </cell>
          <cell r="R25">
            <v>0</v>
          </cell>
          <cell r="S25">
            <v>0</v>
          </cell>
          <cell r="T25">
            <v>2</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3</v>
          </cell>
          <cell r="I27">
            <v>0</v>
          </cell>
          <cell r="J27">
            <v>0</v>
          </cell>
          <cell r="K27">
            <v>0</v>
          </cell>
          <cell r="L27">
            <v>0</v>
          </cell>
          <cell r="M27">
            <v>0</v>
          </cell>
          <cell r="N27">
            <v>0</v>
          </cell>
          <cell r="O27">
            <v>0</v>
          </cell>
          <cell r="P27">
            <v>0</v>
          </cell>
          <cell r="Q27">
            <v>0</v>
          </cell>
          <cell r="R27">
            <v>0</v>
          </cell>
          <cell r="S27">
            <v>0</v>
          </cell>
          <cell r="T27">
            <v>0</v>
          </cell>
        </row>
        <row r="28">
          <cell r="G28">
            <v>2</v>
          </cell>
          <cell r="H28">
            <v>5</v>
          </cell>
          <cell r="I28">
            <v>2</v>
          </cell>
          <cell r="J28">
            <v>1</v>
          </cell>
          <cell r="K28">
            <v>1</v>
          </cell>
          <cell r="L28">
            <v>0</v>
          </cell>
          <cell r="M28">
            <v>1</v>
          </cell>
          <cell r="N28">
            <v>1</v>
          </cell>
          <cell r="O28">
            <v>0</v>
          </cell>
          <cell r="P28">
            <v>1</v>
          </cell>
          <cell r="Q28">
            <v>3</v>
          </cell>
          <cell r="R28">
            <v>0</v>
          </cell>
          <cell r="S28">
            <v>1</v>
          </cell>
          <cell r="T28">
            <v>0</v>
          </cell>
        </row>
      </sheetData>
      <sheetData sheetId="10">
        <row r="8">
          <cell r="G8">
            <v>465</v>
          </cell>
          <cell r="H8">
            <v>500</v>
          </cell>
          <cell r="I8">
            <v>23</v>
          </cell>
          <cell r="J8">
            <v>33</v>
          </cell>
          <cell r="K8">
            <v>31</v>
          </cell>
          <cell r="L8">
            <v>38</v>
          </cell>
          <cell r="M8">
            <v>31</v>
          </cell>
          <cell r="N8">
            <v>31</v>
          </cell>
          <cell r="O8">
            <v>22</v>
          </cell>
          <cell r="P8">
            <v>45</v>
          </cell>
          <cell r="Q8">
            <v>52</v>
          </cell>
          <cell r="R8">
            <v>35</v>
          </cell>
          <cell r="S8">
            <v>30</v>
          </cell>
          <cell r="T8">
            <v>46</v>
          </cell>
        </row>
        <row r="9">
          <cell r="G9">
            <v>0</v>
          </cell>
          <cell r="H9">
            <v>2</v>
          </cell>
          <cell r="I9">
            <v>0</v>
          </cell>
          <cell r="J9">
            <v>0</v>
          </cell>
          <cell r="K9">
            <v>0</v>
          </cell>
          <cell r="L9">
            <v>0</v>
          </cell>
          <cell r="M9">
            <v>0</v>
          </cell>
          <cell r="N9">
            <v>0</v>
          </cell>
          <cell r="O9">
            <v>0</v>
          </cell>
          <cell r="P9">
            <v>0</v>
          </cell>
          <cell r="Q9">
            <v>0</v>
          </cell>
          <cell r="R9">
            <v>0</v>
          </cell>
          <cell r="S9">
            <v>0</v>
          </cell>
          <cell r="T9">
            <v>0</v>
          </cell>
        </row>
        <row r="10">
          <cell r="G10">
            <v>1706</v>
          </cell>
          <cell r="H10">
            <v>1900</v>
          </cell>
          <cell r="I10">
            <v>165</v>
          </cell>
          <cell r="J10">
            <v>186</v>
          </cell>
          <cell r="K10">
            <v>209</v>
          </cell>
          <cell r="L10">
            <v>166</v>
          </cell>
          <cell r="M10">
            <v>189</v>
          </cell>
          <cell r="N10">
            <v>229</v>
          </cell>
          <cell r="O10">
            <v>157</v>
          </cell>
          <cell r="P10">
            <v>152</v>
          </cell>
          <cell r="Q10">
            <v>178</v>
          </cell>
          <cell r="R10">
            <v>209</v>
          </cell>
          <cell r="S10">
            <v>184</v>
          </cell>
          <cell r="T10">
            <v>162</v>
          </cell>
        </row>
        <row r="11">
          <cell r="G11">
            <v>36</v>
          </cell>
          <cell r="H11">
            <v>50</v>
          </cell>
          <cell r="I11">
            <v>1</v>
          </cell>
          <cell r="J11">
            <v>4</v>
          </cell>
          <cell r="K11">
            <v>2</v>
          </cell>
          <cell r="L11">
            <v>0</v>
          </cell>
          <cell r="M11">
            <v>2</v>
          </cell>
          <cell r="N11">
            <v>4</v>
          </cell>
          <cell r="O11">
            <v>4</v>
          </cell>
          <cell r="P11">
            <v>15</v>
          </cell>
          <cell r="Q11">
            <v>6</v>
          </cell>
          <cell r="R11">
            <v>5</v>
          </cell>
          <cell r="S11">
            <v>5</v>
          </cell>
          <cell r="T11">
            <v>8</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36707</v>
          </cell>
          <cell r="H14">
            <v>25000</v>
          </cell>
          <cell r="I14">
            <v>350</v>
          </cell>
          <cell r="J14">
            <v>2937</v>
          </cell>
          <cell r="K14">
            <v>3004</v>
          </cell>
          <cell r="L14">
            <v>3024</v>
          </cell>
          <cell r="M14">
            <v>3002</v>
          </cell>
          <cell r="N14">
            <v>3100</v>
          </cell>
          <cell r="O14">
            <v>3110</v>
          </cell>
          <cell r="P14">
            <v>3050</v>
          </cell>
          <cell r="Q14">
            <v>2492</v>
          </cell>
          <cell r="R14">
            <v>3776</v>
          </cell>
          <cell r="S14">
            <v>3360</v>
          </cell>
          <cell r="T14">
            <v>900</v>
          </cell>
        </row>
        <row r="15">
          <cell r="G15">
            <v>548</v>
          </cell>
          <cell r="H15">
            <v>150</v>
          </cell>
          <cell r="I15">
            <v>3</v>
          </cell>
          <cell r="J15">
            <v>25</v>
          </cell>
          <cell r="K15">
            <v>30</v>
          </cell>
          <cell r="L15">
            <v>32</v>
          </cell>
          <cell r="M15">
            <v>10</v>
          </cell>
          <cell r="N15">
            <v>7</v>
          </cell>
          <cell r="O15">
            <v>8</v>
          </cell>
          <cell r="P15">
            <v>9</v>
          </cell>
          <cell r="Q15">
            <v>6</v>
          </cell>
          <cell r="R15">
            <v>8</v>
          </cell>
          <cell r="S15">
            <v>10</v>
          </cell>
          <cell r="T15">
            <v>6</v>
          </cell>
        </row>
        <row r="16">
          <cell r="G16">
            <v>160</v>
          </cell>
          <cell r="H16">
            <v>170</v>
          </cell>
          <cell r="I16">
            <v>9</v>
          </cell>
          <cell r="J16">
            <v>10</v>
          </cell>
          <cell r="K16">
            <v>5</v>
          </cell>
          <cell r="L16">
            <v>5</v>
          </cell>
          <cell r="M16">
            <v>11</v>
          </cell>
          <cell r="N16">
            <v>10</v>
          </cell>
          <cell r="O16">
            <v>30</v>
          </cell>
          <cell r="P16">
            <v>20</v>
          </cell>
          <cell r="Q16">
            <v>12</v>
          </cell>
          <cell r="R16">
            <v>11</v>
          </cell>
          <cell r="S16">
            <v>8</v>
          </cell>
          <cell r="T16">
            <v>5</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295</v>
          </cell>
          <cell r="H24">
            <v>300</v>
          </cell>
          <cell r="I24">
            <v>40</v>
          </cell>
          <cell r="J24">
            <v>20</v>
          </cell>
          <cell r="K24">
            <v>23</v>
          </cell>
          <cell r="L24">
            <v>16</v>
          </cell>
          <cell r="M24">
            <v>12</v>
          </cell>
          <cell r="N24">
            <v>13</v>
          </cell>
          <cell r="O24">
            <v>25</v>
          </cell>
          <cell r="P24">
            <v>25</v>
          </cell>
          <cell r="Q24">
            <v>29</v>
          </cell>
          <cell r="R24">
            <v>42</v>
          </cell>
          <cell r="S24">
            <v>85</v>
          </cell>
          <cell r="T24">
            <v>80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203</v>
          </cell>
          <cell r="H28">
            <v>170</v>
          </cell>
          <cell r="I28">
            <v>12</v>
          </cell>
          <cell r="J28">
            <v>9</v>
          </cell>
          <cell r="K28">
            <v>5</v>
          </cell>
          <cell r="L28">
            <v>13</v>
          </cell>
          <cell r="M28">
            <v>23</v>
          </cell>
          <cell r="N28">
            <v>9</v>
          </cell>
          <cell r="O28">
            <v>7</v>
          </cell>
          <cell r="P28">
            <v>24</v>
          </cell>
          <cell r="Q28">
            <v>13</v>
          </cell>
          <cell r="R28">
            <v>16</v>
          </cell>
          <cell r="S28">
            <v>20</v>
          </cell>
          <cell r="T28">
            <v>23</v>
          </cell>
        </row>
      </sheetData>
      <sheetData sheetId="11">
        <row r="8">
          <cell r="G8">
            <v>34</v>
          </cell>
          <cell r="H8">
            <v>34</v>
          </cell>
          <cell r="I8">
            <v>0</v>
          </cell>
          <cell r="J8">
            <v>2</v>
          </cell>
          <cell r="K8">
            <v>0</v>
          </cell>
          <cell r="L8">
            <v>1</v>
          </cell>
          <cell r="M8">
            <v>0</v>
          </cell>
          <cell r="N8">
            <v>0</v>
          </cell>
          <cell r="O8">
            <v>1</v>
          </cell>
          <cell r="P8">
            <v>3</v>
          </cell>
          <cell r="Q8">
            <v>3</v>
          </cell>
          <cell r="R8">
            <v>3</v>
          </cell>
          <cell r="S8">
            <v>12</v>
          </cell>
          <cell r="T8">
            <v>7</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105</v>
          </cell>
          <cell r="H10">
            <v>105</v>
          </cell>
          <cell r="I10">
            <v>0</v>
          </cell>
          <cell r="J10">
            <v>0</v>
          </cell>
          <cell r="K10">
            <v>0</v>
          </cell>
          <cell r="L10">
            <v>0</v>
          </cell>
          <cell r="M10">
            <v>0</v>
          </cell>
          <cell r="N10">
            <v>0</v>
          </cell>
          <cell r="O10">
            <v>0</v>
          </cell>
          <cell r="P10">
            <v>0</v>
          </cell>
          <cell r="Q10">
            <v>1</v>
          </cell>
          <cell r="R10">
            <v>6</v>
          </cell>
          <cell r="S10">
            <v>13</v>
          </cell>
          <cell r="T10">
            <v>9</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63</v>
          </cell>
          <cell r="H12">
            <v>63</v>
          </cell>
          <cell r="I12">
            <v>7</v>
          </cell>
          <cell r="J12">
            <v>7</v>
          </cell>
          <cell r="K12">
            <v>7</v>
          </cell>
          <cell r="L12">
            <v>7</v>
          </cell>
          <cell r="M12">
            <v>7</v>
          </cell>
          <cell r="N12">
            <v>7</v>
          </cell>
          <cell r="O12">
            <v>7</v>
          </cell>
          <cell r="P12">
            <v>7</v>
          </cell>
          <cell r="Q12">
            <v>7</v>
          </cell>
          <cell r="R12">
            <v>7</v>
          </cell>
          <cell r="S12">
            <v>7</v>
          </cell>
          <cell r="T12">
            <v>7</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71552</v>
          </cell>
          <cell r="H14">
            <v>71552</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191</v>
          </cell>
          <cell r="H17">
            <v>191</v>
          </cell>
          <cell r="I17">
            <v>19</v>
          </cell>
          <cell r="J17">
            <v>17</v>
          </cell>
          <cell r="K17">
            <v>23</v>
          </cell>
          <cell r="L17">
            <v>16</v>
          </cell>
          <cell r="M17">
            <v>20</v>
          </cell>
          <cell r="N17">
            <v>17</v>
          </cell>
          <cell r="O17">
            <v>20</v>
          </cell>
          <cell r="P17">
            <v>9</v>
          </cell>
          <cell r="Q17">
            <v>8</v>
          </cell>
          <cell r="R17">
            <v>4</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54</v>
          </cell>
          <cell r="H24">
            <v>54</v>
          </cell>
          <cell r="I24">
            <v>6</v>
          </cell>
          <cell r="J24">
            <v>1</v>
          </cell>
          <cell r="K24">
            <v>0</v>
          </cell>
          <cell r="L24">
            <v>0</v>
          </cell>
          <cell r="M24">
            <v>1</v>
          </cell>
          <cell r="N24">
            <v>1</v>
          </cell>
          <cell r="O24">
            <v>2</v>
          </cell>
          <cell r="P24">
            <v>0</v>
          </cell>
          <cell r="Q24">
            <v>1</v>
          </cell>
          <cell r="R24">
            <v>4</v>
          </cell>
          <cell r="S24">
            <v>7</v>
          </cell>
          <cell r="T24">
            <v>1</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86</v>
          </cell>
          <cell r="H28">
            <v>86</v>
          </cell>
          <cell r="I28">
            <v>5</v>
          </cell>
          <cell r="J28">
            <v>4</v>
          </cell>
          <cell r="K28">
            <v>4</v>
          </cell>
          <cell r="L28">
            <v>5</v>
          </cell>
          <cell r="M28">
            <v>9</v>
          </cell>
          <cell r="N28">
            <v>5</v>
          </cell>
          <cell r="O28">
            <v>3</v>
          </cell>
          <cell r="P28">
            <v>6</v>
          </cell>
          <cell r="Q28">
            <v>11</v>
          </cell>
          <cell r="R28">
            <v>3</v>
          </cell>
          <cell r="S28">
            <v>9</v>
          </cell>
          <cell r="T28">
            <v>13</v>
          </cell>
        </row>
      </sheetData>
      <sheetData sheetId="12">
        <row r="8">
          <cell r="G8">
            <v>0</v>
          </cell>
          <cell r="H8">
            <v>0</v>
          </cell>
          <cell r="I8">
            <v>0</v>
          </cell>
          <cell r="J8">
            <v>0</v>
          </cell>
          <cell r="K8">
            <v>0</v>
          </cell>
          <cell r="L8">
            <v>0</v>
          </cell>
          <cell r="M8">
            <v>0</v>
          </cell>
          <cell r="N8">
            <v>0</v>
          </cell>
          <cell r="O8">
            <v>0</v>
          </cell>
          <cell r="P8">
            <v>0</v>
          </cell>
          <cell r="Q8">
            <v>0</v>
          </cell>
          <cell r="R8">
            <v>0</v>
          </cell>
          <cell r="S8">
            <v>0</v>
          </cell>
          <cell r="T8">
            <v>3</v>
          </cell>
        </row>
        <row r="9">
          <cell r="G9">
            <v>18</v>
          </cell>
          <cell r="H9">
            <v>20</v>
          </cell>
          <cell r="I9">
            <v>0</v>
          </cell>
          <cell r="J9">
            <v>0</v>
          </cell>
          <cell r="K9">
            <v>1</v>
          </cell>
          <cell r="L9">
            <v>1</v>
          </cell>
          <cell r="M9">
            <v>0</v>
          </cell>
          <cell r="N9">
            <v>2</v>
          </cell>
          <cell r="O9">
            <v>0</v>
          </cell>
          <cell r="P9">
            <v>3</v>
          </cell>
          <cell r="Q9">
            <v>1</v>
          </cell>
          <cell r="R9">
            <v>0</v>
          </cell>
          <cell r="S9">
            <v>0</v>
          </cell>
          <cell r="T9">
            <v>10</v>
          </cell>
        </row>
        <row r="10">
          <cell r="G10">
            <v>80</v>
          </cell>
          <cell r="H10">
            <v>85</v>
          </cell>
          <cell r="I10">
            <v>7</v>
          </cell>
          <cell r="J10">
            <v>13</v>
          </cell>
          <cell r="K10">
            <v>7</v>
          </cell>
          <cell r="L10">
            <v>8</v>
          </cell>
          <cell r="M10">
            <v>8</v>
          </cell>
          <cell r="N10">
            <v>12</v>
          </cell>
          <cell r="O10">
            <v>12</v>
          </cell>
          <cell r="P10">
            <v>10</v>
          </cell>
          <cell r="Q10">
            <v>8</v>
          </cell>
          <cell r="R10">
            <v>10</v>
          </cell>
          <cell r="S10">
            <v>11</v>
          </cell>
          <cell r="T10">
            <v>6</v>
          </cell>
        </row>
        <row r="11">
          <cell r="G11">
            <v>28</v>
          </cell>
          <cell r="H11">
            <v>30</v>
          </cell>
          <cell r="I11">
            <v>2</v>
          </cell>
          <cell r="J11">
            <v>1</v>
          </cell>
          <cell r="K11">
            <v>2</v>
          </cell>
          <cell r="L11">
            <v>2</v>
          </cell>
          <cell r="M11">
            <v>2</v>
          </cell>
          <cell r="N11">
            <v>3</v>
          </cell>
          <cell r="O11">
            <v>5</v>
          </cell>
          <cell r="P11">
            <v>2</v>
          </cell>
          <cell r="Q11">
            <v>5</v>
          </cell>
          <cell r="R11">
            <v>0</v>
          </cell>
          <cell r="S11">
            <v>1</v>
          </cell>
          <cell r="T11">
            <v>3</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30032</v>
          </cell>
          <cell r="H14">
            <v>30100</v>
          </cell>
          <cell r="I14">
            <v>646</v>
          </cell>
          <cell r="J14">
            <v>2608</v>
          </cell>
          <cell r="K14">
            <v>2592</v>
          </cell>
          <cell r="L14">
            <v>2576</v>
          </cell>
          <cell r="M14">
            <v>2576</v>
          </cell>
          <cell r="N14">
            <v>2549</v>
          </cell>
          <cell r="O14">
            <v>2480</v>
          </cell>
          <cell r="P14">
            <v>2400</v>
          </cell>
          <cell r="Q14">
            <v>2384</v>
          </cell>
          <cell r="R14">
            <v>2256</v>
          </cell>
          <cell r="S14">
            <v>2208</v>
          </cell>
          <cell r="T14">
            <v>2512</v>
          </cell>
        </row>
        <row r="15">
          <cell r="G15">
            <v>46</v>
          </cell>
          <cell r="H15">
            <v>50</v>
          </cell>
          <cell r="I15">
            <v>2</v>
          </cell>
          <cell r="J15">
            <v>1</v>
          </cell>
          <cell r="K15">
            <v>3</v>
          </cell>
          <cell r="L15">
            <v>3</v>
          </cell>
          <cell r="M15">
            <v>2</v>
          </cell>
          <cell r="N15">
            <v>5</v>
          </cell>
          <cell r="O15">
            <v>5</v>
          </cell>
          <cell r="P15">
            <v>5</v>
          </cell>
          <cell r="Q15">
            <v>6</v>
          </cell>
          <cell r="R15">
            <v>0</v>
          </cell>
          <cell r="S15">
            <v>1</v>
          </cell>
          <cell r="T15">
            <v>13</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0</v>
          </cell>
          <cell r="H28">
            <v>0</v>
          </cell>
          <cell r="I28">
            <v>0</v>
          </cell>
          <cell r="J28">
            <v>0</v>
          </cell>
          <cell r="K28">
            <v>0</v>
          </cell>
          <cell r="L28">
            <v>0</v>
          </cell>
          <cell r="M28">
            <v>0</v>
          </cell>
          <cell r="N28">
            <v>0</v>
          </cell>
          <cell r="O28">
            <v>0</v>
          </cell>
          <cell r="P28">
            <v>0</v>
          </cell>
          <cell r="Q28">
            <v>0</v>
          </cell>
          <cell r="R28">
            <v>0</v>
          </cell>
          <cell r="S28">
            <v>0</v>
          </cell>
          <cell r="T28">
            <v>0</v>
          </cell>
        </row>
      </sheetData>
      <sheetData sheetId="13">
        <row r="8">
          <cell r="G8">
            <v>16</v>
          </cell>
          <cell r="H8">
            <v>16</v>
          </cell>
          <cell r="I8">
            <v>1</v>
          </cell>
          <cell r="J8">
            <v>1</v>
          </cell>
          <cell r="K8">
            <v>1</v>
          </cell>
          <cell r="L8">
            <v>2</v>
          </cell>
          <cell r="M8">
            <v>1</v>
          </cell>
          <cell r="N8">
            <v>5</v>
          </cell>
          <cell r="O8">
            <v>8</v>
          </cell>
          <cell r="P8">
            <v>3</v>
          </cell>
          <cell r="Q8">
            <v>2</v>
          </cell>
          <cell r="R8">
            <v>4</v>
          </cell>
          <cell r="S8">
            <v>5</v>
          </cell>
          <cell r="T8">
            <v>1</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132</v>
          </cell>
          <cell r="H17">
            <v>356</v>
          </cell>
          <cell r="I17">
            <v>40</v>
          </cell>
          <cell r="J17">
            <v>37</v>
          </cell>
          <cell r="K17">
            <v>38</v>
          </cell>
          <cell r="L17">
            <v>42</v>
          </cell>
          <cell r="M17">
            <v>45</v>
          </cell>
          <cell r="N17">
            <v>28</v>
          </cell>
          <cell r="O17">
            <v>26</v>
          </cell>
          <cell r="P17">
            <v>27</v>
          </cell>
          <cell r="Q17">
            <v>26</v>
          </cell>
          <cell r="R17">
            <v>25</v>
          </cell>
          <cell r="S17">
            <v>23</v>
          </cell>
          <cell r="T17">
            <v>22</v>
          </cell>
        </row>
        <row r="18">
          <cell r="G18">
            <v>38</v>
          </cell>
          <cell r="H18">
            <v>38</v>
          </cell>
          <cell r="I18">
            <v>4</v>
          </cell>
          <cell r="J18">
            <v>3</v>
          </cell>
          <cell r="K18">
            <v>4</v>
          </cell>
          <cell r="L18">
            <v>0</v>
          </cell>
          <cell r="M18">
            <v>6</v>
          </cell>
          <cell r="N18">
            <v>3</v>
          </cell>
          <cell r="O18">
            <v>6</v>
          </cell>
          <cell r="P18">
            <v>4</v>
          </cell>
          <cell r="Q18">
            <v>2</v>
          </cell>
          <cell r="R18">
            <v>1</v>
          </cell>
          <cell r="S18">
            <v>3</v>
          </cell>
          <cell r="T18">
            <v>1</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135</v>
          </cell>
          <cell r="H28">
            <v>160</v>
          </cell>
          <cell r="I28">
            <v>29</v>
          </cell>
          <cell r="J28">
            <v>18</v>
          </cell>
          <cell r="K28">
            <v>10</v>
          </cell>
          <cell r="L28">
            <v>12</v>
          </cell>
          <cell r="M28">
            <v>7</v>
          </cell>
          <cell r="N28">
            <v>12</v>
          </cell>
          <cell r="O28">
            <v>19</v>
          </cell>
          <cell r="P28">
            <v>16</v>
          </cell>
          <cell r="Q28">
            <v>14</v>
          </cell>
          <cell r="R28">
            <v>9</v>
          </cell>
          <cell r="S28">
            <v>17</v>
          </cell>
          <cell r="T28">
            <v>21</v>
          </cell>
        </row>
      </sheetData>
      <sheetData sheetId="14">
        <row r="8">
          <cell r="G8">
            <v>100</v>
          </cell>
          <cell r="H8">
            <v>101</v>
          </cell>
          <cell r="I8">
            <v>5</v>
          </cell>
          <cell r="J8">
            <v>9</v>
          </cell>
          <cell r="K8">
            <v>18</v>
          </cell>
          <cell r="L8">
            <v>9</v>
          </cell>
          <cell r="M8">
            <v>9</v>
          </cell>
          <cell r="N8">
            <v>26</v>
          </cell>
          <cell r="O8">
            <v>6</v>
          </cell>
          <cell r="P8">
            <v>14</v>
          </cell>
          <cell r="Q8">
            <v>12</v>
          </cell>
          <cell r="R8">
            <v>15</v>
          </cell>
          <cell r="S8">
            <v>16</v>
          </cell>
          <cell r="T8">
            <v>24</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733</v>
          </cell>
          <cell r="H17">
            <v>730</v>
          </cell>
          <cell r="I17">
            <v>63</v>
          </cell>
          <cell r="J17">
            <v>58</v>
          </cell>
          <cell r="K17">
            <v>56</v>
          </cell>
          <cell r="L17">
            <v>54</v>
          </cell>
          <cell r="M17">
            <v>54</v>
          </cell>
          <cell r="N17">
            <v>56</v>
          </cell>
          <cell r="O17">
            <v>63</v>
          </cell>
          <cell r="P17">
            <v>60</v>
          </cell>
          <cell r="Q17">
            <v>56</v>
          </cell>
          <cell r="R17">
            <v>56</v>
          </cell>
          <cell r="S17">
            <v>52</v>
          </cell>
          <cell r="T17">
            <v>60</v>
          </cell>
        </row>
        <row r="18">
          <cell r="G18">
            <v>8</v>
          </cell>
          <cell r="H18">
            <v>12</v>
          </cell>
          <cell r="I18">
            <v>1</v>
          </cell>
          <cell r="J18">
            <v>0</v>
          </cell>
          <cell r="K18">
            <v>1</v>
          </cell>
          <cell r="L18">
            <v>2</v>
          </cell>
          <cell r="M18">
            <v>1</v>
          </cell>
          <cell r="N18">
            <v>2</v>
          </cell>
          <cell r="O18">
            <v>1</v>
          </cell>
          <cell r="P18">
            <v>1</v>
          </cell>
          <cell r="Q18">
            <v>3</v>
          </cell>
          <cell r="R18">
            <v>2</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3</v>
          </cell>
          <cell r="H21">
            <v>4</v>
          </cell>
          <cell r="I21">
            <v>0</v>
          </cell>
          <cell r="J21">
            <v>0</v>
          </cell>
          <cell r="K21">
            <v>0</v>
          </cell>
          <cell r="L21">
            <v>0</v>
          </cell>
          <cell r="M21">
            <v>0</v>
          </cell>
          <cell r="N21">
            <v>0</v>
          </cell>
          <cell r="O21">
            <v>0</v>
          </cell>
          <cell r="P21">
            <v>0</v>
          </cell>
          <cell r="Q21">
            <v>0</v>
          </cell>
          <cell r="R21">
            <v>0</v>
          </cell>
          <cell r="S21">
            <v>0</v>
          </cell>
          <cell r="T21">
            <v>0</v>
          </cell>
        </row>
        <row r="22">
          <cell r="G22">
            <v>1</v>
          </cell>
          <cell r="H22">
            <v>4</v>
          </cell>
          <cell r="I22">
            <v>0</v>
          </cell>
          <cell r="J22">
            <v>0</v>
          </cell>
          <cell r="K22">
            <v>0</v>
          </cell>
          <cell r="L22">
            <v>0</v>
          </cell>
          <cell r="M22">
            <v>0</v>
          </cell>
          <cell r="N22">
            <v>0</v>
          </cell>
          <cell r="O22">
            <v>0</v>
          </cell>
          <cell r="P22">
            <v>0</v>
          </cell>
          <cell r="Q22">
            <v>0</v>
          </cell>
          <cell r="R22">
            <v>0</v>
          </cell>
          <cell r="S22">
            <v>0</v>
          </cell>
          <cell r="T22">
            <v>0</v>
          </cell>
        </row>
        <row r="24">
          <cell r="G24">
            <v>203</v>
          </cell>
          <cell r="H24">
            <v>220</v>
          </cell>
          <cell r="I24">
            <v>15</v>
          </cell>
          <cell r="J24">
            <v>19</v>
          </cell>
          <cell r="K24">
            <v>15</v>
          </cell>
          <cell r="L24">
            <v>19</v>
          </cell>
          <cell r="M24">
            <v>13</v>
          </cell>
          <cell r="N24">
            <v>11</v>
          </cell>
          <cell r="O24">
            <v>10</v>
          </cell>
          <cell r="P24">
            <v>12</v>
          </cell>
          <cell r="Q24">
            <v>9</v>
          </cell>
          <cell r="R24">
            <v>6</v>
          </cell>
          <cell r="S24">
            <v>12</v>
          </cell>
          <cell r="T24">
            <v>9</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565</v>
          </cell>
          <cell r="H28">
            <v>550</v>
          </cell>
          <cell r="I28">
            <v>114</v>
          </cell>
          <cell r="J28">
            <v>76</v>
          </cell>
          <cell r="K28">
            <v>52</v>
          </cell>
          <cell r="L28">
            <v>61</v>
          </cell>
          <cell r="M28">
            <v>59</v>
          </cell>
          <cell r="N28">
            <v>60</v>
          </cell>
          <cell r="O28">
            <v>65</v>
          </cell>
          <cell r="P28">
            <v>73</v>
          </cell>
          <cell r="Q28">
            <v>64</v>
          </cell>
          <cell r="R28">
            <v>52</v>
          </cell>
          <cell r="S28">
            <v>61</v>
          </cell>
          <cell r="T28">
            <v>76</v>
          </cell>
        </row>
      </sheetData>
      <sheetData sheetId="15">
        <row r="8">
          <cell r="G8">
            <v>1676</v>
          </cell>
          <cell r="H8">
            <v>1750</v>
          </cell>
          <cell r="I8">
            <v>83</v>
          </cell>
          <cell r="J8">
            <v>98</v>
          </cell>
          <cell r="K8">
            <v>111</v>
          </cell>
          <cell r="L8">
            <v>96</v>
          </cell>
          <cell r="M8">
            <v>114</v>
          </cell>
          <cell r="N8">
            <v>110</v>
          </cell>
          <cell r="O8">
            <v>98</v>
          </cell>
          <cell r="P8">
            <v>162</v>
          </cell>
          <cell r="Q8">
            <v>130</v>
          </cell>
          <cell r="R8">
            <v>166</v>
          </cell>
          <cell r="S8">
            <v>158</v>
          </cell>
          <cell r="T8">
            <v>169</v>
          </cell>
        </row>
        <row r="9">
          <cell r="G9">
            <v>0</v>
          </cell>
          <cell r="H9">
            <v>4</v>
          </cell>
          <cell r="I9">
            <v>0</v>
          </cell>
          <cell r="J9">
            <v>0</v>
          </cell>
          <cell r="K9">
            <v>0</v>
          </cell>
          <cell r="L9">
            <v>0</v>
          </cell>
          <cell r="M9">
            <v>0</v>
          </cell>
          <cell r="N9">
            <v>0</v>
          </cell>
          <cell r="O9">
            <v>0</v>
          </cell>
          <cell r="P9">
            <v>0</v>
          </cell>
          <cell r="Q9">
            <v>0</v>
          </cell>
          <cell r="R9">
            <v>0</v>
          </cell>
          <cell r="S9">
            <v>0</v>
          </cell>
          <cell r="T9">
            <v>0</v>
          </cell>
        </row>
        <row r="10">
          <cell r="G10">
            <v>1313</v>
          </cell>
          <cell r="H10">
            <v>1450</v>
          </cell>
          <cell r="I10">
            <v>88</v>
          </cell>
          <cell r="J10">
            <v>106</v>
          </cell>
          <cell r="K10">
            <v>115</v>
          </cell>
          <cell r="L10">
            <v>109</v>
          </cell>
          <cell r="M10">
            <v>124</v>
          </cell>
          <cell r="N10">
            <v>102</v>
          </cell>
          <cell r="O10">
            <v>112</v>
          </cell>
          <cell r="P10">
            <v>113</v>
          </cell>
          <cell r="Q10">
            <v>114</v>
          </cell>
          <cell r="R10">
            <v>114</v>
          </cell>
          <cell r="S10">
            <v>112</v>
          </cell>
          <cell r="T10">
            <v>109</v>
          </cell>
        </row>
        <row r="11">
          <cell r="G11">
            <v>0</v>
          </cell>
          <cell r="H11">
            <v>4</v>
          </cell>
          <cell r="I11">
            <v>0</v>
          </cell>
          <cell r="J11">
            <v>0</v>
          </cell>
          <cell r="K11">
            <v>0</v>
          </cell>
          <cell r="L11">
            <v>0</v>
          </cell>
          <cell r="M11">
            <v>0</v>
          </cell>
          <cell r="N11">
            <v>0</v>
          </cell>
          <cell r="O11">
            <v>0</v>
          </cell>
          <cell r="P11">
            <v>0</v>
          </cell>
          <cell r="Q11">
            <v>0</v>
          </cell>
          <cell r="R11">
            <v>0</v>
          </cell>
          <cell r="S11">
            <v>0</v>
          </cell>
          <cell r="T11">
            <v>0</v>
          </cell>
        </row>
        <row r="12">
          <cell r="G12">
            <v>24</v>
          </cell>
          <cell r="H12">
            <v>12</v>
          </cell>
          <cell r="I12">
            <v>0</v>
          </cell>
          <cell r="J12">
            <v>0</v>
          </cell>
          <cell r="K12">
            <v>0</v>
          </cell>
          <cell r="L12">
            <v>0</v>
          </cell>
          <cell r="M12">
            <v>0</v>
          </cell>
          <cell r="N12">
            <v>0</v>
          </cell>
          <cell r="O12">
            <v>0</v>
          </cell>
          <cell r="P12">
            <v>0</v>
          </cell>
          <cell r="Q12">
            <v>0</v>
          </cell>
          <cell r="R12">
            <v>0</v>
          </cell>
          <cell r="S12">
            <v>0</v>
          </cell>
          <cell r="T12">
            <v>0</v>
          </cell>
        </row>
        <row r="13">
          <cell r="G13">
            <v>0</v>
          </cell>
          <cell r="H13">
            <v>4</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108</v>
          </cell>
          <cell r="H16">
            <v>115</v>
          </cell>
          <cell r="I16">
            <v>10</v>
          </cell>
          <cell r="J16">
            <v>9</v>
          </cell>
          <cell r="K16">
            <v>12</v>
          </cell>
          <cell r="L16">
            <v>9</v>
          </cell>
          <cell r="M16">
            <v>7</v>
          </cell>
          <cell r="N16">
            <v>7</v>
          </cell>
          <cell r="O16">
            <v>7</v>
          </cell>
          <cell r="P16">
            <v>12</v>
          </cell>
          <cell r="Q16">
            <v>11</v>
          </cell>
          <cell r="R16">
            <v>10</v>
          </cell>
          <cell r="S16">
            <v>11</v>
          </cell>
          <cell r="T16">
            <v>13</v>
          </cell>
        </row>
        <row r="17">
          <cell r="G17">
            <v>538</v>
          </cell>
          <cell r="H17">
            <v>560</v>
          </cell>
          <cell r="I17">
            <v>52</v>
          </cell>
          <cell r="J17">
            <v>48</v>
          </cell>
          <cell r="K17">
            <v>53</v>
          </cell>
          <cell r="L17">
            <v>42</v>
          </cell>
          <cell r="M17">
            <v>39</v>
          </cell>
          <cell r="N17">
            <v>48</v>
          </cell>
          <cell r="O17">
            <v>45</v>
          </cell>
          <cell r="P17">
            <v>42</v>
          </cell>
          <cell r="Q17">
            <v>33</v>
          </cell>
          <cell r="R17">
            <v>43</v>
          </cell>
          <cell r="S17">
            <v>43</v>
          </cell>
          <cell r="T17">
            <v>47</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0</v>
          </cell>
          <cell r="H28">
            <v>0</v>
          </cell>
          <cell r="I28">
            <v>0</v>
          </cell>
          <cell r="J28">
            <v>0</v>
          </cell>
          <cell r="K28">
            <v>0</v>
          </cell>
          <cell r="L28">
            <v>0</v>
          </cell>
          <cell r="M28">
            <v>0</v>
          </cell>
          <cell r="N28">
            <v>0</v>
          </cell>
          <cell r="O28">
            <v>0</v>
          </cell>
          <cell r="P28">
            <v>0</v>
          </cell>
          <cell r="Q28">
            <v>0</v>
          </cell>
          <cell r="R28">
            <v>0</v>
          </cell>
          <cell r="S28">
            <v>0</v>
          </cell>
          <cell r="T28">
            <v>0</v>
          </cell>
        </row>
      </sheetData>
      <sheetData sheetId="16">
        <row r="8">
          <cell r="G8">
            <v>18</v>
          </cell>
          <cell r="H8">
            <v>18</v>
          </cell>
          <cell r="I8">
            <v>1</v>
          </cell>
          <cell r="J8">
            <v>0</v>
          </cell>
          <cell r="K8">
            <v>0</v>
          </cell>
          <cell r="L8">
            <v>1</v>
          </cell>
          <cell r="M8">
            <v>0</v>
          </cell>
          <cell r="N8">
            <v>1</v>
          </cell>
          <cell r="O8">
            <v>1</v>
          </cell>
          <cell r="P8">
            <v>3</v>
          </cell>
          <cell r="Q8">
            <v>0</v>
          </cell>
          <cell r="R8">
            <v>0</v>
          </cell>
          <cell r="S8">
            <v>2</v>
          </cell>
          <cell r="T8">
            <v>4</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0</v>
          </cell>
          <cell r="H16">
            <v>0</v>
          </cell>
          <cell r="I16">
            <v>0</v>
          </cell>
          <cell r="J16">
            <v>0</v>
          </cell>
          <cell r="K16">
            <v>0</v>
          </cell>
          <cell r="L16">
            <v>0</v>
          </cell>
          <cell r="M16">
            <v>0</v>
          </cell>
          <cell r="N16">
            <v>0</v>
          </cell>
          <cell r="O16">
            <v>0</v>
          </cell>
          <cell r="P16">
            <v>0</v>
          </cell>
          <cell r="Q16">
            <v>0</v>
          </cell>
          <cell r="R16">
            <v>0</v>
          </cell>
          <cell r="S16">
            <v>0</v>
          </cell>
          <cell r="T16">
            <v>0</v>
          </cell>
        </row>
        <row r="17">
          <cell r="G17">
            <v>241</v>
          </cell>
          <cell r="H17">
            <v>250</v>
          </cell>
          <cell r="I17">
            <v>23</v>
          </cell>
          <cell r="J17">
            <v>16</v>
          </cell>
          <cell r="K17">
            <v>16</v>
          </cell>
          <cell r="L17">
            <v>16</v>
          </cell>
          <cell r="M17">
            <v>18</v>
          </cell>
          <cell r="N17">
            <v>17</v>
          </cell>
          <cell r="O17">
            <v>13</v>
          </cell>
          <cell r="P17">
            <v>14</v>
          </cell>
          <cell r="Q17">
            <v>17</v>
          </cell>
          <cell r="R17">
            <v>16</v>
          </cell>
          <cell r="S17">
            <v>17</v>
          </cell>
          <cell r="T17">
            <v>17</v>
          </cell>
        </row>
        <row r="18">
          <cell r="G18">
            <v>0</v>
          </cell>
          <cell r="H18">
            <v>24</v>
          </cell>
          <cell r="I18">
            <v>5</v>
          </cell>
          <cell r="J18">
            <v>2</v>
          </cell>
          <cell r="K18">
            <v>1</v>
          </cell>
          <cell r="L18">
            <v>0</v>
          </cell>
          <cell r="M18">
            <v>2</v>
          </cell>
          <cell r="N18">
            <v>2</v>
          </cell>
          <cell r="O18">
            <v>1</v>
          </cell>
          <cell r="P18">
            <v>3</v>
          </cell>
          <cell r="Q18">
            <v>3</v>
          </cell>
          <cell r="R18">
            <v>4</v>
          </cell>
          <cell r="S18">
            <v>3</v>
          </cell>
          <cell r="T18">
            <v>3</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12</v>
          </cell>
          <cell r="H21">
            <v>12</v>
          </cell>
          <cell r="I21">
            <v>1</v>
          </cell>
          <cell r="J21">
            <v>0</v>
          </cell>
          <cell r="K21">
            <v>2</v>
          </cell>
          <cell r="L21">
            <v>1</v>
          </cell>
          <cell r="M21">
            <v>1</v>
          </cell>
          <cell r="N21">
            <v>0</v>
          </cell>
          <cell r="O21">
            <v>2</v>
          </cell>
          <cell r="P21">
            <v>1</v>
          </cell>
          <cell r="Q21">
            <v>2</v>
          </cell>
          <cell r="R21">
            <v>0</v>
          </cell>
          <cell r="S21">
            <v>0</v>
          </cell>
          <cell r="T21">
            <v>2</v>
          </cell>
        </row>
        <row r="22">
          <cell r="G22">
            <v>12</v>
          </cell>
          <cell r="H22">
            <v>12</v>
          </cell>
          <cell r="I22">
            <v>0</v>
          </cell>
          <cell r="J22">
            <v>1</v>
          </cell>
          <cell r="K22">
            <v>0</v>
          </cell>
          <cell r="L22">
            <v>3</v>
          </cell>
          <cell r="M22">
            <v>1</v>
          </cell>
          <cell r="N22">
            <v>1</v>
          </cell>
          <cell r="O22">
            <v>0</v>
          </cell>
          <cell r="P22">
            <v>1</v>
          </cell>
          <cell r="Q22">
            <v>1</v>
          </cell>
          <cell r="R22">
            <v>4</v>
          </cell>
          <cell r="S22">
            <v>0</v>
          </cell>
          <cell r="T22">
            <v>0</v>
          </cell>
        </row>
        <row r="24">
          <cell r="G24">
            <v>24</v>
          </cell>
          <cell r="H24">
            <v>24</v>
          </cell>
          <cell r="I24">
            <v>0</v>
          </cell>
          <cell r="J24">
            <v>0</v>
          </cell>
          <cell r="K24">
            <v>0</v>
          </cell>
          <cell r="L24">
            <v>0</v>
          </cell>
          <cell r="M24">
            <v>0</v>
          </cell>
          <cell r="N24">
            <v>0</v>
          </cell>
          <cell r="O24">
            <v>0</v>
          </cell>
          <cell r="P24">
            <v>0</v>
          </cell>
          <cell r="Q24">
            <v>0</v>
          </cell>
          <cell r="R24">
            <v>1</v>
          </cell>
          <cell r="S24">
            <v>1</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45</v>
          </cell>
          <cell r="H26">
            <v>10</v>
          </cell>
          <cell r="I26">
            <v>0</v>
          </cell>
          <cell r="J26">
            <v>0</v>
          </cell>
          <cell r="K26">
            <v>0</v>
          </cell>
          <cell r="L26">
            <v>1</v>
          </cell>
          <cell r="M26">
            <v>0</v>
          </cell>
          <cell r="N26">
            <v>0</v>
          </cell>
          <cell r="O26">
            <v>0</v>
          </cell>
          <cell r="P26">
            <v>1</v>
          </cell>
          <cell r="Q26">
            <v>0</v>
          </cell>
          <cell r="R26">
            <v>0</v>
          </cell>
          <cell r="S26">
            <v>0</v>
          </cell>
          <cell r="T26">
            <v>1</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156</v>
          </cell>
          <cell r="H28">
            <v>150</v>
          </cell>
          <cell r="I28">
            <v>19</v>
          </cell>
          <cell r="J28">
            <v>12</v>
          </cell>
          <cell r="K28">
            <v>16</v>
          </cell>
          <cell r="L28">
            <v>12</v>
          </cell>
          <cell r="M28">
            <v>11</v>
          </cell>
          <cell r="N28">
            <v>14</v>
          </cell>
          <cell r="O28">
            <v>12</v>
          </cell>
          <cell r="P28">
            <v>21</v>
          </cell>
          <cell r="Q28">
            <v>17</v>
          </cell>
          <cell r="R28">
            <v>14</v>
          </cell>
          <cell r="S28">
            <v>10</v>
          </cell>
          <cell r="T28">
            <v>21</v>
          </cell>
        </row>
      </sheetData>
      <sheetData sheetId="17">
        <row r="8">
          <cell r="G8">
            <v>4931</v>
          </cell>
          <cell r="H8">
            <v>4950</v>
          </cell>
          <cell r="I8">
            <v>378</v>
          </cell>
          <cell r="J8">
            <v>372</v>
          </cell>
          <cell r="K8">
            <v>396</v>
          </cell>
          <cell r="L8">
            <v>410</v>
          </cell>
          <cell r="M8">
            <v>409</v>
          </cell>
          <cell r="N8">
            <v>463</v>
          </cell>
          <cell r="O8">
            <v>431</v>
          </cell>
          <cell r="P8">
            <v>467</v>
          </cell>
          <cell r="Q8">
            <v>424</v>
          </cell>
          <cell r="R8">
            <v>412</v>
          </cell>
          <cell r="S8">
            <v>558</v>
          </cell>
          <cell r="T8">
            <v>676</v>
          </cell>
        </row>
        <row r="9">
          <cell r="G9">
            <v>20</v>
          </cell>
          <cell r="H9">
            <v>8</v>
          </cell>
          <cell r="I9">
            <v>0</v>
          </cell>
          <cell r="J9">
            <v>0</v>
          </cell>
          <cell r="K9">
            <v>1</v>
          </cell>
          <cell r="L9">
            <v>4</v>
          </cell>
          <cell r="M9">
            <v>2</v>
          </cell>
          <cell r="N9">
            <v>0</v>
          </cell>
          <cell r="O9">
            <v>0</v>
          </cell>
          <cell r="P9">
            <v>0</v>
          </cell>
          <cell r="Q9">
            <v>2</v>
          </cell>
          <cell r="R9">
            <v>0</v>
          </cell>
          <cell r="S9">
            <v>1</v>
          </cell>
          <cell r="T9">
            <v>1</v>
          </cell>
        </row>
        <row r="10">
          <cell r="G10">
            <v>8907</v>
          </cell>
          <cell r="H10">
            <v>8575</v>
          </cell>
          <cell r="I10">
            <v>664</v>
          </cell>
          <cell r="J10">
            <v>790</v>
          </cell>
          <cell r="K10">
            <v>808</v>
          </cell>
          <cell r="L10">
            <v>988</v>
          </cell>
          <cell r="M10">
            <v>773</v>
          </cell>
          <cell r="N10">
            <v>716</v>
          </cell>
          <cell r="O10">
            <v>584</v>
          </cell>
          <cell r="P10">
            <v>993</v>
          </cell>
          <cell r="Q10">
            <v>830</v>
          </cell>
          <cell r="R10">
            <v>760</v>
          </cell>
          <cell r="S10">
            <v>797</v>
          </cell>
          <cell r="T10">
            <v>761</v>
          </cell>
        </row>
        <row r="11">
          <cell r="G11">
            <v>34</v>
          </cell>
          <cell r="H11">
            <v>33</v>
          </cell>
          <cell r="I11">
            <v>2</v>
          </cell>
          <cell r="J11">
            <v>7</v>
          </cell>
          <cell r="K11">
            <v>7</v>
          </cell>
          <cell r="L11">
            <v>12</v>
          </cell>
          <cell r="M11">
            <v>10</v>
          </cell>
          <cell r="N11">
            <v>9</v>
          </cell>
          <cell r="O11">
            <v>2</v>
          </cell>
          <cell r="P11">
            <v>9</v>
          </cell>
          <cell r="Q11">
            <v>1</v>
          </cell>
          <cell r="R11">
            <v>1</v>
          </cell>
          <cell r="S11">
            <v>3</v>
          </cell>
          <cell r="T11">
            <v>1</v>
          </cell>
        </row>
        <row r="12">
          <cell r="G12">
            <v>4</v>
          </cell>
          <cell r="H12">
            <v>11</v>
          </cell>
          <cell r="I12">
            <v>0</v>
          </cell>
          <cell r="J12">
            <v>0</v>
          </cell>
          <cell r="K12">
            <v>2</v>
          </cell>
          <cell r="L12">
            <v>2</v>
          </cell>
          <cell r="M12">
            <v>1</v>
          </cell>
          <cell r="N12">
            <v>0</v>
          </cell>
          <cell r="O12">
            <v>1</v>
          </cell>
          <cell r="P12">
            <v>1</v>
          </cell>
          <cell r="Q12">
            <v>1</v>
          </cell>
          <cell r="R12">
            <v>0</v>
          </cell>
          <cell r="S12">
            <v>0</v>
          </cell>
          <cell r="T12">
            <v>2</v>
          </cell>
        </row>
        <row r="13">
          <cell r="G13">
            <v>6</v>
          </cell>
          <cell r="H13">
            <v>1</v>
          </cell>
          <cell r="I13">
            <v>0</v>
          </cell>
          <cell r="J13">
            <v>0</v>
          </cell>
          <cell r="K13">
            <v>0</v>
          </cell>
          <cell r="L13">
            <v>0</v>
          </cell>
          <cell r="M13">
            <v>0</v>
          </cell>
          <cell r="N13">
            <v>0</v>
          </cell>
          <cell r="O13">
            <v>0</v>
          </cell>
          <cell r="P13">
            <v>0</v>
          </cell>
          <cell r="Q13">
            <v>1</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1528</v>
          </cell>
          <cell r="H16">
            <v>1400</v>
          </cell>
          <cell r="I16">
            <v>149</v>
          </cell>
          <cell r="J16">
            <v>104</v>
          </cell>
          <cell r="K16">
            <v>113</v>
          </cell>
          <cell r="L16">
            <v>113</v>
          </cell>
          <cell r="M16">
            <v>112</v>
          </cell>
          <cell r="N16">
            <v>110</v>
          </cell>
          <cell r="O16">
            <v>116</v>
          </cell>
          <cell r="P16">
            <v>117</v>
          </cell>
          <cell r="Q16">
            <v>108</v>
          </cell>
          <cell r="R16">
            <v>110</v>
          </cell>
          <cell r="S16">
            <v>113</v>
          </cell>
          <cell r="T16">
            <v>104</v>
          </cell>
        </row>
        <row r="17">
          <cell r="G17">
            <v>3661</v>
          </cell>
          <cell r="H17">
            <v>3661</v>
          </cell>
          <cell r="I17">
            <v>327</v>
          </cell>
          <cell r="J17">
            <v>306</v>
          </cell>
          <cell r="K17">
            <v>315</v>
          </cell>
          <cell r="L17">
            <v>308</v>
          </cell>
          <cell r="M17">
            <v>319</v>
          </cell>
          <cell r="N17">
            <v>321</v>
          </cell>
          <cell r="O17">
            <v>335</v>
          </cell>
          <cell r="P17">
            <v>341</v>
          </cell>
          <cell r="Q17">
            <v>322</v>
          </cell>
          <cell r="R17">
            <v>338</v>
          </cell>
          <cell r="S17">
            <v>259</v>
          </cell>
          <cell r="T17">
            <v>421</v>
          </cell>
        </row>
        <row r="18">
          <cell r="G18">
            <v>116</v>
          </cell>
          <cell r="H18">
            <v>115</v>
          </cell>
          <cell r="I18">
            <v>10</v>
          </cell>
          <cell r="J18">
            <v>32</v>
          </cell>
          <cell r="K18">
            <v>20</v>
          </cell>
          <cell r="L18">
            <v>14</v>
          </cell>
          <cell r="M18">
            <v>25</v>
          </cell>
          <cell r="N18">
            <v>13</v>
          </cell>
          <cell r="O18">
            <v>15</v>
          </cell>
          <cell r="P18">
            <v>13</v>
          </cell>
          <cell r="Q18">
            <v>28</v>
          </cell>
          <cell r="R18">
            <v>24</v>
          </cell>
          <cell r="S18">
            <v>10</v>
          </cell>
          <cell r="T18">
            <v>8</v>
          </cell>
        </row>
        <row r="19">
          <cell r="G19">
            <v>6</v>
          </cell>
          <cell r="H19">
            <v>21</v>
          </cell>
          <cell r="I19">
            <v>0</v>
          </cell>
          <cell r="J19">
            <v>1</v>
          </cell>
          <cell r="K19">
            <v>0</v>
          </cell>
          <cell r="L19">
            <v>3</v>
          </cell>
          <cell r="M19">
            <v>1</v>
          </cell>
          <cell r="N19">
            <v>3</v>
          </cell>
          <cell r="O19">
            <v>0</v>
          </cell>
          <cell r="P19">
            <v>2</v>
          </cell>
          <cell r="Q19">
            <v>0</v>
          </cell>
          <cell r="R19">
            <v>0</v>
          </cell>
          <cell r="S19">
            <v>0</v>
          </cell>
          <cell r="T19">
            <v>0</v>
          </cell>
        </row>
        <row r="20">
          <cell r="G20">
            <v>1</v>
          </cell>
          <cell r="H20">
            <v>21</v>
          </cell>
          <cell r="I20">
            <v>0</v>
          </cell>
          <cell r="J20">
            <v>0</v>
          </cell>
          <cell r="K20">
            <v>1</v>
          </cell>
          <cell r="L20">
            <v>0</v>
          </cell>
          <cell r="M20">
            <v>0</v>
          </cell>
          <cell r="N20">
            <v>0</v>
          </cell>
          <cell r="O20">
            <v>0</v>
          </cell>
          <cell r="P20">
            <v>0</v>
          </cell>
          <cell r="Q20">
            <v>2</v>
          </cell>
          <cell r="R20">
            <v>0</v>
          </cell>
          <cell r="S20">
            <v>1</v>
          </cell>
          <cell r="T20">
            <v>0</v>
          </cell>
        </row>
        <row r="21">
          <cell r="G21">
            <v>16</v>
          </cell>
          <cell r="H21">
            <v>16</v>
          </cell>
          <cell r="I21">
            <v>0</v>
          </cell>
          <cell r="J21">
            <v>0</v>
          </cell>
          <cell r="K21">
            <v>2</v>
          </cell>
          <cell r="L21">
            <v>0</v>
          </cell>
          <cell r="M21">
            <v>0</v>
          </cell>
          <cell r="N21">
            <v>0</v>
          </cell>
          <cell r="O21">
            <v>1</v>
          </cell>
          <cell r="P21">
            <v>0</v>
          </cell>
          <cell r="Q21">
            <v>0</v>
          </cell>
          <cell r="R21">
            <v>0</v>
          </cell>
          <cell r="S21">
            <v>2</v>
          </cell>
          <cell r="T21">
            <v>1</v>
          </cell>
        </row>
        <row r="22">
          <cell r="G22">
            <v>31</v>
          </cell>
          <cell r="H22">
            <v>31</v>
          </cell>
          <cell r="I22">
            <v>10</v>
          </cell>
          <cell r="J22">
            <v>2</v>
          </cell>
          <cell r="K22">
            <v>4</v>
          </cell>
          <cell r="L22">
            <v>5</v>
          </cell>
          <cell r="M22">
            <v>1</v>
          </cell>
          <cell r="N22">
            <v>1</v>
          </cell>
          <cell r="O22">
            <v>4</v>
          </cell>
          <cell r="P22">
            <v>7</v>
          </cell>
          <cell r="Q22">
            <v>9</v>
          </cell>
          <cell r="R22">
            <v>1</v>
          </cell>
          <cell r="S22">
            <v>3</v>
          </cell>
          <cell r="T22">
            <v>6</v>
          </cell>
        </row>
        <row r="24">
          <cell r="G24">
            <v>12000</v>
          </cell>
          <cell r="H24">
            <v>10503</v>
          </cell>
          <cell r="I24">
            <v>898</v>
          </cell>
          <cell r="J24">
            <v>908</v>
          </cell>
          <cell r="K24">
            <v>885</v>
          </cell>
          <cell r="L24">
            <v>897</v>
          </cell>
          <cell r="M24">
            <v>918</v>
          </cell>
          <cell r="N24">
            <v>890</v>
          </cell>
          <cell r="O24">
            <v>529</v>
          </cell>
          <cell r="P24">
            <v>1302</v>
          </cell>
          <cell r="Q24">
            <v>1119</v>
          </cell>
          <cell r="R24">
            <v>1333</v>
          </cell>
          <cell r="S24">
            <v>1178</v>
          </cell>
          <cell r="T24">
            <v>1262</v>
          </cell>
        </row>
        <row r="25">
          <cell r="G25">
            <v>0</v>
          </cell>
          <cell r="H25">
            <v>6</v>
          </cell>
          <cell r="I25">
            <v>0</v>
          </cell>
          <cell r="J25">
            <v>0</v>
          </cell>
          <cell r="K25">
            <v>0</v>
          </cell>
          <cell r="L25">
            <v>0</v>
          </cell>
          <cell r="M25">
            <v>0</v>
          </cell>
          <cell r="N25">
            <v>0</v>
          </cell>
          <cell r="O25">
            <v>0</v>
          </cell>
          <cell r="P25">
            <v>0</v>
          </cell>
          <cell r="Q25">
            <v>0</v>
          </cell>
          <cell r="R25">
            <v>3</v>
          </cell>
          <cell r="S25">
            <v>0</v>
          </cell>
          <cell r="T25">
            <v>0</v>
          </cell>
        </row>
        <row r="26">
          <cell r="G26">
            <v>4</v>
          </cell>
          <cell r="H26">
            <v>4</v>
          </cell>
          <cell r="I26">
            <v>0</v>
          </cell>
          <cell r="J26">
            <v>0</v>
          </cell>
          <cell r="K26">
            <v>1</v>
          </cell>
          <cell r="L26">
            <v>0</v>
          </cell>
          <cell r="M26">
            <v>2</v>
          </cell>
          <cell r="N26">
            <v>1</v>
          </cell>
          <cell r="O26">
            <v>1</v>
          </cell>
          <cell r="P26">
            <v>1</v>
          </cell>
          <cell r="Q26">
            <v>0</v>
          </cell>
          <cell r="R26">
            <v>0</v>
          </cell>
          <cell r="S26">
            <v>1</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2206</v>
          </cell>
          <cell r="H28">
            <v>2200</v>
          </cell>
          <cell r="I28">
            <v>391</v>
          </cell>
          <cell r="J28">
            <v>212</v>
          </cell>
          <cell r="K28">
            <v>213</v>
          </cell>
          <cell r="L28">
            <v>192</v>
          </cell>
          <cell r="M28">
            <v>204</v>
          </cell>
          <cell r="N28">
            <v>192</v>
          </cell>
          <cell r="O28">
            <v>236</v>
          </cell>
          <cell r="P28">
            <v>256</v>
          </cell>
          <cell r="Q28">
            <v>229</v>
          </cell>
          <cell r="R28">
            <v>197</v>
          </cell>
          <cell r="S28">
            <v>213</v>
          </cell>
          <cell r="T28">
            <v>288</v>
          </cell>
        </row>
      </sheetData>
      <sheetData sheetId="18">
        <row r="8">
          <cell r="G8">
            <v>0</v>
          </cell>
          <cell r="H8">
            <v>0</v>
          </cell>
          <cell r="I8">
            <v>0</v>
          </cell>
          <cell r="J8">
            <v>0</v>
          </cell>
          <cell r="K8">
            <v>0</v>
          </cell>
          <cell r="L8">
            <v>0</v>
          </cell>
          <cell r="M8">
            <v>0</v>
          </cell>
          <cell r="N8">
            <v>0</v>
          </cell>
          <cell r="O8">
            <v>0</v>
          </cell>
          <cell r="P8">
            <v>0</v>
          </cell>
          <cell r="Q8">
            <v>0</v>
          </cell>
          <cell r="R8">
            <v>0</v>
          </cell>
          <cell r="S8">
            <v>0</v>
          </cell>
          <cell r="T8">
            <v>0</v>
          </cell>
        </row>
        <row r="9">
          <cell r="G9">
            <v>0</v>
          </cell>
          <cell r="H9">
            <v>0</v>
          </cell>
          <cell r="I9">
            <v>0</v>
          </cell>
          <cell r="J9">
            <v>0</v>
          </cell>
          <cell r="K9">
            <v>0</v>
          </cell>
          <cell r="L9">
            <v>0</v>
          </cell>
          <cell r="M9">
            <v>0</v>
          </cell>
          <cell r="N9">
            <v>0</v>
          </cell>
          <cell r="O9">
            <v>0</v>
          </cell>
          <cell r="P9">
            <v>0</v>
          </cell>
          <cell r="Q9">
            <v>0</v>
          </cell>
          <cell r="R9">
            <v>0</v>
          </cell>
          <cell r="S9">
            <v>0</v>
          </cell>
          <cell r="T9">
            <v>0</v>
          </cell>
        </row>
        <row r="10">
          <cell r="G10">
            <v>0</v>
          </cell>
          <cell r="H10">
            <v>0</v>
          </cell>
          <cell r="I10">
            <v>0</v>
          </cell>
          <cell r="J10">
            <v>0</v>
          </cell>
          <cell r="K10">
            <v>0</v>
          </cell>
          <cell r="L10">
            <v>0</v>
          </cell>
          <cell r="M10">
            <v>0</v>
          </cell>
          <cell r="N10">
            <v>0</v>
          </cell>
          <cell r="O10">
            <v>0</v>
          </cell>
          <cell r="P10">
            <v>0</v>
          </cell>
          <cell r="Q10">
            <v>0</v>
          </cell>
          <cell r="R10">
            <v>0</v>
          </cell>
          <cell r="S10">
            <v>0</v>
          </cell>
          <cell r="T10">
            <v>0</v>
          </cell>
        </row>
        <row r="11">
          <cell r="G11">
            <v>0</v>
          </cell>
          <cell r="H11">
            <v>0</v>
          </cell>
          <cell r="I11">
            <v>0</v>
          </cell>
          <cell r="J11">
            <v>0</v>
          </cell>
          <cell r="K11">
            <v>0</v>
          </cell>
          <cell r="L11">
            <v>0</v>
          </cell>
          <cell r="M11">
            <v>0</v>
          </cell>
          <cell r="N11">
            <v>0</v>
          </cell>
          <cell r="O11">
            <v>0</v>
          </cell>
          <cell r="P11">
            <v>0</v>
          </cell>
          <cell r="Q11">
            <v>0</v>
          </cell>
          <cell r="R11">
            <v>0</v>
          </cell>
          <cell r="S11">
            <v>0</v>
          </cell>
          <cell r="T11">
            <v>0</v>
          </cell>
        </row>
        <row r="12">
          <cell r="G12">
            <v>0</v>
          </cell>
          <cell r="H12">
            <v>0</v>
          </cell>
          <cell r="I12">
            <v>0</v>
          </cell>
          <cell r="J12">
            <v>0</v>
          </cell>
          <cell r="K12">
            <v>0</v>
          </cell>
          <cell r="L12">
            <v>0</v>
          </cell>
          <cell r="M12">
            <v>0</v>
          </cell>
          <cell r="N12">
            <v>0</v>
          </cell>
          <cell r="O12">
            <v>0</v>
          </cell>
          <cell r="P12">
            <v>0</v>
          </cell>
          <cell r="Q12">
            <v>0</v>
          </cell>
          <cell r="R12">
            <v>0</v>
          </cell>
          <cell r="S12">
            <v>0</v>
          </cell>
          <cell r="T12">
            <v>0</v>
          </cell>
        </row>
        <row r="13">
          <cell r="G13">
            <v>0</v>
          </cell>
          <cell r="H13">
            <v>0</v>
          </cell>
          <cell r="I13">
            <v>0</v>
          </cell>
          <cell r="J13">
            <v>0</v>
          </cell>
          <cell r="K13">
            <v>0</v>
          </cell>
          <cell r="L13">
            <v>0</v>
          </cell>
          <cell r="M13">
            <v>0</v>
          </cell>
          <cell r="N13">
            <v>0</v>
          </cell>
          <cell r="O13">
            <v>0</v>
          </cell>
          <cell r="P13">
            <v>0</v>
          </cell>
          <cell r="Q13">
            <v>0</v>
          </cell>
          <cell r="R13">
            <v>0</v>
          </cell>
          <cell r="S13">
            <v>0</v>
          </cell>
          <cell r="T13">
            <v>0</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G15">
            <v>0</v>
          </cell>
          <cell r="H15">
            <v>0</v>
          </cell>
          <cell r="I15">
            <v>0</v>
          </cell>
          <cell r="J15">
            <v>0</v>
          </cell>
          <cell r="K15">
            <v>0</v>
          </cell>
          <cell r="L15">
            <v>0</v>
          </cell>
          <cell r="M15">
            <v>0</v>
          </cell>
          <cell r="N15">
            <v>0</v>
          </cell>
          <cell r="O15">
            <v>0</v>
          </cell>
          <cell r="P15">
            <v>0</v>
          </cell>
          <cell r="Q15">
            <v>0</v>
          </cell>
          <cell r="R15">
            <v>0</v>
          </cell>
          <cell r="S15">
            <v>0</v>
          </cell>
          <cell r="T15">
            <v>0</v>
          </cell>
        </row>
        <row r="16">
          <cell r="G16">
            <v>496</v>
          </cell>
          <cell r="H16">
            <v>496</v>
          </cell>
          <cell r="I16">
            <v>0</v>
          </cell>
          <cell r="J16">
            <v>0</v>
          </cell>
          <cell r="K16">
            <v>0</v>
          </cell>
          <cell r="L16">
            <v>0</v>
          </cell>
          <cell r="M16">
            <v>0</v>
          </cell>
          <cell r="N16">
            <v>0</v>
          </cell>
          <cell r="O16">
            <v>0</v>
          </cell>
          <cell r="P16">
            <v>0</v>
          </cell>
          <cell r="Q16">
            <v>0</v>
          </cell>
          <cell r="R16">
            <v>0</v>
          </cell>
          <cell r="S16">
            <v>0</v>
          </cell>
          <cell r="T16">
            <v>0</v>
          </cell>
        </row>
        <row r="17">
          <cell r="G17">
            <v>0</v>
          </cell>
          <cell r="H17">
            <v>0</v>
          </cell>
          <cell r="I17">
            <v>0</v>
          </cell>
          <cell r="J17">
            <v>0</v>
          </cell>
          <cell r="K17">
            <v>0</v>
          </cell>
          <cell r="L17">
            <v>0</v>
          </cell>
          <cell r="M17">
            <v>0</v>
          </cell>
          <cell r="N17">
            <v>0</v>
          </cell>
          <cell r="O17">
            <v>0</v>
          </cell>
          <cell r="P17">
            <v>0</v>
          </cell>
          <cell r="Q17">
            <v>0</v>
          </cell>
          <cell r="R17">
            <v>0</v>
          </cell>
          <cell r="S17">
            <v>0</v>
          </cell>
          <cell r="T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row>
        <row r="19">
          <cell r="G19">
            <v>0</v>
          </cell>
          <cell r="H19">
            <v>0</v>
          </cell>
          <cell r="I19">
            <v>0</v>
          </cell>
          <cell r="J19">
            <v>0</v>
          </cell>
          <cell r="K19">
            <v>0</v>
          </cell>
          <cell r="L19">
            <v>0</v>
          </cell>
          <cell r="M19">
            <v>0</v>
          </cell>
          <cell r="N19">
            <v>0</v>
          </cell>
          <cell r="O19">
            <v>0</v>
          </cell>
          <cell r="P19">
            <v>0</v>
          </cell>
          <cell r="Q19">
            <v>0</v>
          </cell>
          <cell r="R19">
            <v>0</v>
          </cell>
          <cell r="S19">
            <v>0</v>
          </cell>
          <cell r="T19">
            <v>0</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row>
        <row r="26">
          <cell r="G26">
            <v>0</v>
          </cell>
          <cell r="H26">
            <v>0</v>
          </cell>
          <cell r="I26">
            <v>0</v>
          </cell>
          <cell r="J26">
            <v>0</v>
          </cell>
          <cell r="K26">
            <v>0</v>
          </cell>
          <cell r="L26">
            <v>0</v>
          </cell>
          <cell r="M26">
            <v>0</v>
          </cell>
          <cell r="N26">
            <v>0</v>
          </cell>
          <cell r="O26">
            <v>0</v>
          </cell>
          <cell r="P26">
            <v>0</v>
          </cell>
          <cell r="Q26">
            <v>0</v>
          </cell>
          <cell r="R26">
            <v>0</v>
          </cell>
          <cell r="S26">
            <v>0</v>
          </cell>
          <cell r="T26">
            <v>0</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row>
        <row r="28">
          <cell r="G28">
            <v>0</v>
          </cell>
          <cell r="H28">
            <v>0</v>
          </cell>
          <cell r="I28">
            <v>0</v>
          </cell>
          <cell r="J28">
            <v>0</v>
          </cell>
          <cell r="K28">
            <v>0</v>
          </cell>
          <cell r="L28">
            <v>0</v>
          </cell>
          <cell r="M28">
            <v>0</v>
          </cell>
          <cell r="N28">
            <v>0</v>
          </cell>
          <cell r="O28">
            <v>0</v>
          </cell>
          <cell r="P28">
            <v>0</v>
          </cell>
          <cell r="Q28">
            <v>0</v>
          </cell>
          <cell r="R28">
            <v>0</v>
          </cell>
          <cell r="S28">
            <v>0</v>
          </cell>
          <cell r="T28">
            <v>0</v>
          </cell>
        </row>
      </sheetData>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Y DIAG"/>
      <sheetName val="BPL"/>
      <sheetName val="LASIM"/>
      <sheetName val="REGISTRO Y AUTORIZACIÓN "/>
      <sheetName val="AMBIENTAL"/>
      <sheetName val="SOPORTE"/>
      <sheetName val="LAB VISITADOS BPL"/>
      <sheetName val="LAB VISITADOS LASIM"/>
      <sheetName val="PLANTILLA REGISTRADOS"/>
    </sheetNames>
    <sheetDataSet>
      <sheetData sheetId="0"/>
      <sheetData sheetId="1">
        <row r="9">
          <cell r="AP9">
            <v>0</v>
          </cell>
          <cell r="AQ9">
            <v>22</v>
          </cell>
          <cell r="AR9">
            <v>19</v>
          </cell>
          <cell r="AS9">
            <v>21</v>
          </cell>
          <cell r="AT9">
            <v>12</v>
          </cell>
          <cell r="AU9">
            <v>34</v>
          </cell>
          <cell r="AV9">
            <v>6</v>
          </cell>
          <cell r="AW9">
            <v>3</v>
          </cell>
          <cell r="AX9">
            <v>48</v>
          </cell>
          <cell r="AY9">
            <v>16</v>
          </cell>
          <cell r="AZ9">
            <v>8</v>
          </cell>
          <cell r="BA9">
            <v>40</v>
          </cell>
        </row>
        <row r="10">
          <cell r="E10" t="str">
            <v/>
          </cell>
          <cell r="F10" t="str">
            <v/>
          </cell>
          <cell r="G10">
            <v>1</v>
          </cell>
          <cell r="H10">
            <v>3</v>
          </cell>
          <cell r="I10">
            <v>3</v>
          </cell>
          <cell r="J10">
            <v>5</v>
          </cell>
          <cell r="K10">
            <v>4</v>
          </cell>
          <cell r="L10">
            <v>5</v>
          </cell>
          <cell r="M10">
            <v>5</v>
          </cell>
          <cell r="N10">
            <v>4</v>
          </cell>
          <cell r="O10">
            <v>7</v>
          </cell>
          <cell r="P10">
            <v>0</v>
          </cell>
          <cell r="W10" t="str">
            <v/>
          </cell>
          <cell r="X10">
            <v>8</v>
          </cell>
          <cell r="Y10">
            <v>5</v>
          </cell>
          <cell r="Z10">
            <v>5</v>
          </cell>
          <cell r="AA10">
            <v>5</v>
          </cell>
          <cell r="AB10">
            <v>7</v>
          </cell>
          <cell r="AC10">
            <v>4</v>
          </cell>
          <cell r="AD10">
            <v>11</v>
          </cell>
          <cell r="AE10">
            <v>9</v>
          </cell>
          <cell r="AF10">
            <v>1</v>
          </cell>
          <cell r="AG10">
            <v>1</v>
          </cell>
          <cell r="AH10" t="str">
            <v/>
          </cell>
        </row>
      </sheetData>
      <sheetData sheetId="2">
        <row r="6">
          <cell r="AN6">
            <v>87</v>
          </cell>
          <cell r="AO6">
            <v>80</v>
          </cell>
          <cell r="AP6">
            <v>82</v>
          </cell>
          <cell r="AQ6">
            <v>83</v>
          </cell>
          <cell r="AR6">
            <v>85</v>
          </cell>
          <cell r="AS6">
            <v>87</v>
          </cell>
          <cell r="AT6">
            <v>87</v>
          </cell>
          <cell r="AU6">
            <v>88</v>
          </cell>
          <cell r="AV6">
            <v>90</v>
          </cell>
          <cell r="AW6">
            <v>90</v>
          </cell>
          <cell r="AX6">
            <v>90</v>
          </cell>
          <cell r="AY6">
            <v>91</v>
          </cell>
          <cell r="AZ6">
            <v>91</v>
          </cell>
        </row>
        <row r="10">
          <cell r="DU10">
            <v>0</v>
          </cell>
          <cell r="DV10">
            <v>13</v>
          </cell>
          <cell r="DW10">
            <v>2</v>
          </cell>
          <cell r="DX10">
            <v>49</v>
          </cell>
          <cell r="DY10">
            <v>48</v>
          </cell>
          <cell r="DZ10">
            <v>54</v>
          </cell>
          <cell r="EA10">
            <v>39</v>
          </cell>
          <cell r="EB10">
            <v>26</v>
          </cell>
          <cell r="EC10">
            <v>26</v>
          </cell>
          <cell r="ED10">
            <v>41</v>
          </cell>
          <cell r="EE10">
            <v>39</v>
          </cell>
          <cell r="EF10">
            <v>31</v>
          </cell>
        </row>
        <row r="13">
          <cell r="DU13">
            <v>0</v>
          </cell>
          <cell r="DY13">
            <v>84</v>
          </cell>
          <cell r="DZ13">
            <v>44</v>
          </cell>
          <cell r="EA13">
            <v>73</v>
          </cell>
          <cell r="EB13">
            <v>60</v>
          </cell>
          <cell r="EC13">
            <v>67</v>
          </cell>
          <cell r="ED13">
            <v>51</v>
          </cell>
          <cell r="EE13">
            <v>142</v>
          </cell>
          <cell r="EF13">
            <v>115</v>
          </cell>
        </row>
        <row r="14">
          <cell r="DU14">
            <v>0</v>
          </cell>
          <cell r="DV14">
            <v>13</v>
          </cell>
          <cell r="DW14">
            <v>2</v>
          </cell>
          <cell r="DX14">
            <v>49</v>
          </cell>
          <cell r="DY14">
            <v>42</v>
          </cell>
          <cell r="DZ14">
            <v>54</v>
          </cell>
          <cell r="EA14">
            <v>39</v>
          </cell>
          <cell r="EB14">
            <v>21</v>
          </cell>
          <cell r="EC14">
            <v>18</v>
          </cell>
          <cell r="ED14">
            <v>41</v>
          </cell>
          <cell r="EE14">
            <v>34</v>
          </cell>
          <cell r="EF14">
            <v>25</v>
          </cell>
        </row>
        <row r="15">
          <cell r="BE15">
            <v>0</v>
          </cell>
          <cell r="BF15">
            <v>0</v>
          </cell>
          <cell r="BG15">
            <v>0</v>
          </cell>
          <cell r="BH15">
            <v>0</v>
          </cell>
          <cell r="BI15">
            <v>1</v>
          </cell>
          <cell r="BJ15">
            <v>0</v>
          </cell>
          <cell r="BK15">
            <v>0</v>
          </cell>
          <cell r="BL15">
            <v>0</v>
          </cell>
          <cell r="BM15">
            <v>0</v>
          </cell>
          <cell r="BN15">
            <v>1</v>
          </cell>
          <cell r="BO15">
            <v>0</v>
          </cell>
          <cell r="BP15">
            <v>0</v>
          </cell>
          <cell r="BW15">
            <v>0</v>
          </cell>
          <cell r="BX15">
            <v>0</v>
          </cell>
          <cell r="BY15">
            <v>0</v>
          </cell>
          <cell r="BZ15">
            <v>0.5</v>
          </cell>
          <cell r="CA15">
            <v>0</v>
          </cell>
          <cell r="CB15">
            <v>0</v>
          </cell>
          <cell r="CC15">
            <v>0</v>
          </cell>
          <cell r="CD15">
            <v>0.25</v>
          </cell>
          <cell r="CE15">
            <v>0.5</v>
          </cell>
          <cell r="CF15">
            <v>0</v>
          </cell>
          <cell r="CG15">
            <v>0</v>
          </cell>
          <cell r="DD15">
            <v>0.16666666666666666</v>
          </cell>
          <cell r="DE15">
            <v>0</v>
          </cell>
          <cell r="DF15">
            <v>3.5714285714285712E-2</v>
          </cell>
          <cell r="DG15">
            <v>0</v>
          </cell>
          <cell r="DH15">
            <v>7.1428571428571425E-2</v>
          </cell>
          <cell r="DI15">
            <v>0</v>
          </cell>
          <cell r="DJ15">
            <v>7.1428571428571425E-2</v>
          </cell>
          <cell r="DK15">
            <v>7.1428571428571425E-2</v>
          </cell>
          <cell r="DM15">
            <v>0.16666666666666666</v>
          </cell>
          <cell r="DN15">
            <v>2.3809523809523808E-2</v>
          </cell>
          <cell r="DO15">
            <v>2.3809523809523808E-2</v>
          </cell>
          <cell r="DP15">
            <v>1</v>
          </cell>
        </row>
      </sheetData>
      <sheetData sheetId="3">
        <row r="10">
          <cell r="V10" t="str">
            <v/>
          </cell>
          <cell r="W10" t="str">
            <v/>
          </cell>
          <cell r="X10">
            <v>17</v>
          </cell>
          <cell r="Y10">
            <v>13</v>
          </cell>
          <cell r="Z10">
            <v>14</v>
          </cell>
          <cell r="AA10">
            <v>22</v>
          </cell>
          <cell r="AB10">
            <v>8</v>
          </cell>
          <cell r="AC10">
            <v>20</v>
          </cell>
          <cell r="AD10">
            <v>15</v>
          </cell>
          <cell r="AE10">
            <v>11</v>
          </cell>
          <cell r="AF10">
            <v>17</v>
          </cell>
          <cell r="AG10">
            <v>5</v>
          </cell>
        </row>
        <row r="15">
          <cell r="D15">
            <v>10</v>
          </cell>
          <cell r="E15">
            <v>7</v>
          </cell>
          <cell r="F15">
            <v>7</v>
          </cell>
          <cell r="G15">
            <v>38</v>
          </cell>
          <cell r="H15">
            <v>14</v>
          </cell>
          <cell r="I15">
            <v>10</v>
          </cell>
          <cell r="J15">
            <v>7</v>
          </cell>
          <cell r="K15">
            <v>19</v>
          </cell>
          <cell r="L15">
            <v>13</v>
          </cell>
          <cell r="M15">
            <v>12</v>
          </cell>
          <cell r="N15">
            <v>6</v>
          </cell>
          <cell r="O15">
            <v>10</v>
          </cell>
        </row>
        <row r="16">
          <cell r="D16">
            <v>7</v>
          </cell>
          <cell r="E16">
            <v>7</v>
          </cell>
          <cell r="F16">
            <v>4</v>
          </cell>
          <cell r="G16">
            <v>36</v>
          </cell>
          <cell r="H16">
            <v>10</v>
          </cell>
          <cell r="I16">
            <v>7</v>
          </cell>
          <cell r="J16">
            <v>6</v>
          </cell>
          <cell r="K16">
            <v>19</v>
          </cell>
          <cell r="L16">
            <v>11</v>
          </cell>
          <cell r="M16">
            <v>11</v>
          </cell>
          <cell r="N16">
            <v>6</v>
          </cell>
          <cell r="O16">
            <v>0</v>
          </cell>
        </row>
      </sheetData>
      <sheetData sheetId="4"/>
      <sheetData sheetId="5">
        <row r="4">
          <cell r="D4">
            <v>20</v>
          </cell>
          <cell r="E4">
            <v>25</v>
          </cell>
          <cell r="F4">
            <v>30</v>
          </cell>
          <cell r="G4">
            <v>35</v>
          </cell>
          <cell r="H4">
            <v>32</v>
          </cell>
          <cell r="I4">
            <v>60</v>
          </cell>
          <cell r="J4">
            <v>40</v>
          </cell>
          <cell r="K4">
            <v>38</v>
          </cell>
          <cell r="L4">
            <v>25</v>
          </cell>
          <cell r="M4">
            <v>40</v>
          </cell>
          <cell r="N4">
            <v>22</v>
          </cell>
          <cell r="O4">
            <v>17</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solidado Plan"/>
      <sheetName val="Oficinas Nacionales"/>
    </sheetNames>
    <sheetDataSet>
      <sheetData sheetId="0" refreshError="1"/>
      <sheetData sheetId="1" refreshError="1">
        <row r="6">
          <cell r="B6" t="str">
            <v>5-0-39</v>
          </cell>
          <cell r="C6" t="str">
            <v>OFICINA ASESORA DE COMUNICACIONES</v>
          </cell>
          <cell r="G6" t="str">
            <v>VISIBILIDAD INSTITUCIONAL, PRODUCCIÓN Y DIVULGACIÓN DE INFORMACIÓN DE MSF A MEDIOS DE COMUNICACIÓN EXTERNOS E INTERNOS.</v>
          </cell>
          <cell r="I6" t="str">
            <v>ACTIVIDADES</v>
          </cell>
        </row>
        <row r="7">
          <cell r="B7" t="str">
            <v>5-0-39-1</v>
          </cell>
          <cell r="C7" t="str">
            <v>OFICINA ASESORA DE COMUNICACIONES</v>
          </cell>
          <cell r="G7" t="str">
            <v>VISIBILIDAD INSTITUCIONAL, PRODUCCIÓN Y DIVULGACIÓN DE INFORMACIÓN MSF A MEDIOS DE COMUNICACIÓN EXTERNOS E INTERNOS.</v>
          </cell>
          <cell r="I7" t="str">
            <v>Organización de Audiencias Públicas.</v>
          </cell>
          <cell r="L7" t="str">
            <v>Cantidad de Audiencias Públicas realizadas</v>
          </cell>
          <cell r="N7" t="str">
            <v xml:space="preserve">Registros de asistencia, presentación de la audiencia </v>
          </cell>
          <cell r="O7" t="str">
            <v>Crecimiento</v>
          </cell>
          <cell r="P7" t="str">
            <v>Número</v>
          </cell>
        </row>
        <row r="8">
          <cell r="B8" t="str">
            <v>5-0-39-2</v>
          </cell>
          <cell r="C8" t="str">
            <v>OFICINA ASESORA DE COMUNICACIONES</v>
          </cell>
          <cell r="G8" t="str">
            <v>VISIBILIDAD INSTITUCIONAL, PRODUCCIÓN Y DIVULGACIÓN DE INFORMACIÓN MSF A MEDIOS DE COMUNICACIÓN EXTERNOS E INTERNOS.</v>
          </cell>
          <cell r="I8" t="str">
            <v>Publicaciones en el Micro sitio ICA Comunica</v>
          </cell>
          <cell r="L8" t="str">
            <v>Cantidad de publicaciones Micro sitio ICA Comunica</v>
          </cell>
          <cell r="N8" t="str">
            <v>archivo Web</v>
          </cell>
          <cell r="O8" t="str">
            <v>Crecimiento</v>
          </cell>
          <cell r="P8" t="str">
            <v>Número</v>
          </cell>
        </row>
        <row r="9">
          <cell r="B9" t="str">
            <v>5-0-39-3</v>
          </cell>
          <cell r="C9" t="str">
            <v>OFICINA ASESORA DE COMUNICACIONES</v>
          </cell>
          <cell r="G9" t="str">
            <v>VISIBILIDAD INSTITUCIONAL, PRODUCCIÓN Y DIVULGACIÓN DE INFORMACIÓN MSF A MEDIOS DE COMUNICACIÓN EXTERNOS E INTERNOS.</v>
          </cell>
          <cell r="I9" t="str">
            <v>Programas de Radio emitidos</v>
          </cell>
          <cell r="L9" t="str">
            <v>Cantidad de Programas de Radios emitidos</v>
          </cell>
          <cell r="M9">
            <v>250</v>
          </cell>
          <cell r="N9" t="str">
            <v>Archivos de audio en la pagina Web</v>
          </cell>
          <cell r="O9" t="str">
            <v>Mantenimiento</v>
          </cell>
          <cell r="P9" t="str">
            <v>Número</v>
          </cell>
        </row>
        <row r="10">
          <cell r="B10" t="str">
            <v>5-0-39-4</v>
          </cell>
          <cell r="C10" t="str">
            <v>OFICINA ASESORA DE COMUNICACIONES</v>
          </cell>
          <cell r="G10" t="str">
            <v>VISIBILIDAD INSTITUCIONAL, PRODUCCIÓN Y DIVULGACIÓN DE INFORMACIÓN MSF A MEDIOS DE COMUNICACIÓN EXTERNOS E INTERNOS.</v>
          </cell>
          <cell r="I10" t="str">
            <v>Informes Especiales</v>
          </cell>
          <cell r="L10" t="str">
            <v>Cantidad de Informes Especiales elaborados</v>
          </cell>
          <cell r="N10" t="str">
            <v>Archivo digital</v>
          </cell>
          <cell r="O10" t="str">
            <v>Crecimiento</v>
          </cell>
          <cell r="P10" t="str">
            <v>Número</v>
          </cell>
        </row>
        <row r="11">
          <cell r="B11" t="str">
            <v>5-0-39-5</v>
          </cell>
          <cell r="C11" t="str">
            <v>OFICINA ASESORA DE COMUNICACIONES</v>
          </cell>
          <cell r="G11" t="str">
            <v>VISIBILIDAD INSTITUCIONAL, PRODUCCIÓN Y DIVULGACIÓN DE INFORMACIÓN MSF A MEDIOS DE COMUNICACIÓN EXTERNOS E INTERNOS.</v>
          </cell>
          <cell r="I11" t="str">
            <v>Boletines de Prensa producidos</v>
          </cell>
          <cell r="L11" t="str">
            <v>Boletines de Prensa emitidos</v>
          </cell>
          <cell r="N11" t="str">
            <v>Archivo digital</v>
          </cell>
          <cell r="O11" t="str">
            <v>Mantenimiento</v>
          </cell>
          <cell r="P11" t="str">
            <v>Número</v>
          </cell>
        </row>
        <row r="12">
          <cell r="B12" t="str">
            <v>5-0-39-6</v>
          </cell>
          <cell r="C12" t="str">
            <v>OFICINA ASESORA DE COMUNICACIONES</v>
          </cell>
          <cell r="G12" t="str">
            <v>VISIBILIDAD INSTITUCIONAL, PRODUCCIÓN Y DIVULGACIÓN DE INFORMACIÓN MSF A MEDIOS DE COMUNICACIÓN EXTERNOS E INTERNOS.</v>
          </cell>
          <cell r="I12" t="str">
            <v>Gestión de entrevistas,y atención de solicitudes de medios</v>
          </cell>
          <cell r="L12" t="str">
            <v>No de entrevistas y/o agendas gestionadas sobre No de entrevistas realizadas</v>
          </cell>
          <cell r="N12" t="str">
            <v>Archivos de audio y/o video</v>
          </cell>
          <cell r="O12" t="str">
            <v>Crecimiento</v>
          </cell>
          <cell r="P12" t="str">
            <v>Número</v>
          </cell>
        </row>
        <row r="13">
          <cell r="B13" t="str">
            <v>5-0-39-7</v>
          </cell>
          <cell r="C13" t="str">
            <v>OFICINA ASESORA DE COMUNICACIONES</v>
          </cell>
          <cell r="G13" t="str">
            <v>VISIBILIDAD INSTITUCIONAL, PRODUCCIÓN Y DIVULGACIÓN DE INFORMACIÓN MSF A MEDIOS DE COMUNICACIÓN EXTERNOS E INTERNOS.</v>
          </cell>
          <cell r="I13" t="str">
            <v>Programas de Televisión emitidos</v>
          </cell>
          <cell r="L13" t="str">
            <v>Programas de Televisión emitidos</v>
          </cell>
          <cell r="N13" t="str">
            <v>Archivo de video</v>
          </cell>
          <cell r="O13" t="str">
            <v>Mantenimiento</v>
          </cell>
          <cell r="P13" t="str">
            <v>Número</v>
          </cell>
        </row>
        <row r="14">
          <cell r="B14" t="str">
            <v>5-0-39-8</v>
          </cell>
          <cell r="C14" t="str">
            <v>OFICINA ASESORA DE COMUNICACIONES</v>
          </cell>
          <cell r="G14" t="str">
            <v>VISIBILIDAD INSTITUCIONAL, PRODUCCIÓN Y DIVULGACIÓN DE INFORMACIÓN MSF A MEDIOS DE COMUNICACIÓN EXTERNOS E INTERNOS.</v>
          </cell>
          <cell r="I14" t="str">
            <v>Diseño y producción de piezas Divulgativas para Visibilidad institucional</v>
          </cell>
          <cell r="L14" t="str">
            <v>Cantidad de Piezas Divulgativas elaboradas (Visibilidad Interna y externa)</v>
          </cell>
          <cell r="N14" t="str">
            <v>Registro de solicitudes de diseño y registro de diseños entregados</v>
          </cell>
          <cell r="O14" t="str">
            <v>Mantenimiento</v>
          </cell>
          <cell r="P14" t="str">
            <v>Número</v>
          </cell>
        </row>
        <row r="15">
          <cell r="B15" t="str">
            <v>5-0-39-9</v>
          </cell>
          <cell r="C15" t="str">
            <v>OFICINA ASESORA DE COMUNICACIONES</v>
          </cell>
          <cell r="G15" t="str">
            <v>VISIBILIDAD INSTITUCIONAL, PRODUCCIÓN Y DIVULGACIÓN DE INFORMACIÓN MSF A MEDIOS DE COMUNICACIÓN EXTERNOS E INTERNOS.</v>
          </cell>
          <cell r="I15" t="str">
            <v>Campañas sanitarias de comunicación del riesgo</v>
          </cell>
          <cell r="L15" t="str">
            <v>No de solicitudes recibidas sobre No de campañas realizadas</v>
          </cell>
          <cell r="N15" t="str">
            <v>Piezas comunicativas de las campañas</v>
          </cell>
          <cell r="O15" t="str">
            <v>Mantenimiento</v>
          </cell>
          <cell r="P15" t="str">
            <v>Porcentaje</v>
          </cell>
        </row>
        <row r="16">
          <cell r="B16" t="str">
            <v>5-0-39-10</v>
          </cell>
          <cell r="C16" t="str">
            <v>OFICINA ASESORA DE COMUNICACIONES</v>
          </cell>
          <cell r="G16" t="str">
            <v xml:space="preserve">DISEÑO E IMPLEMENTACIÓN DE ESTRATEGIAS DE COMUNICACIÓN DE RIESGO REFERIDAS A PROGRAMAS SANITARIOS Y FITOSANITARIOS ESTRATÉGICOS PARA LA ENTIDAD.                                                                        </v>
          </cell>
          <cell r="I16" t="str">
            <v xml:space="preserve"> Agendas de Medios </v>
          </cell>
          <cell r="L16" t="str">
            <v>No de solicitudes sobre No de traducciones realizadas</v>
          </cell>
          <cell r="N16" t="str">
            <v>Textos traducidos</v>
          </cell>
          <cell r="O16" t="str">
            <v>Mantenimiento</v>
          </cell>
          <cell r="P16" t="str">
            <v>Porcentaje</v>
          </cell>
        </row>
        <row r="18">
          <cell r="B18" t="str">
            <v>5-0-39-12</v>
          </cell>
          <cell r="C18" t="str">
            <v>OFICINA ASESORA DE COMUNICACIONES</v>
          </cell>
          <cell r="G18" t="str">
            <v xml:space="preserve">DISEÑO E IMPLEMENTACIÓN DE ESTRATEGIAS DE COMUNICACIÓN DE RIESGO REFERIDAS A PROGRAMAS SANITARIOS Y FITOSANITARIOS ESTRATÉGICOS PARA LA ENTIDAD.                                                                        </v>
          </cell>
          <cell r="I18" t="str">
            <v>Elaboración, impresión y reimpresión de documentos técnicos producidos</v>
          </cell>
          <cell r="L18" t="str">
            <v>Títulos de documentos técnicos producidos</v>
          </cell>
          <cell r="N18" t="str">
            <v>Documentos publicados</v>
          </cell>
          <cell r="O18" t="str">
            <v>Crecimiento</v>
          </cell>
          <cell r="P18" t="str">
            <v>Número</v>
          </cell>
        </row>
        <row r="20">
          <cell r="B20" t="str">
            <v>5-0-39-14</v>
          </cell>
          <cell r="C20" t="str">
            <v>OFICINA ASESORA DE COMUNICACIONES</v>
          </cell>
          <cell r="G20" t="str">
            <v xml:space="preserve">DISEÑO E IMPLEMENTACIÓN DE ESTRATEGIAS DE COMUNICACIÓN DE RIESGO REFERIDAS A PROGRAMAS SANITARIOS Y FITOSANITARIOS ESTRATÉGICOS PARA LA ENTIDAD.                                                                        </v>
          </cell>
          <cell r="I20" t="str">
            <v>Participaciones en Eventos y Ferias</v>
          </cell>
          <cell r="L20" t="str">
            <v>Cantidad de Participaciones en Eventos y Ferias</v>
          </cell>
          <cell r="N20" t="str">
            <v>Registro fotográfico, de asistencia boletines de prensa</v>
          </cell>
          <cell r="O20" t="str">
            <v>Crecimiento</v>
          </cell>
          <cell r="P20" t="str">
            <v>Número</v>
          </cell>
        </row>
        <row r="21">
          <cell r="B21" t="str">
            <v>5-0-39-15</v>
          </cell>
          <cell r="C21" t="str">
            <v>OFICINA ASESORA DE COMUNICACIONES</v>
          </cell>
          <cell r="G21" t="str">
            <v>VISIBILIDAD INSTITUCIONAL, PRODUCCIÓN Y DIVULGACIÓN DE INFORMACIÓN MSF A MEDIOS DE COMUNICACIÓN EXTERNOS E INTERNOS.</v>
          </cell>
          <cell r="I21" t="str">
            <v>Nuevos suscriptores en Twitter, Facebook y YouTube</v>
          </cell>
          <cell r="L21" t="str">
            <v>Cantidad de Nuevos suscriptores en Twitter, Facebook y YouTube</v>
          </cell>
          <cell r="P21" t="str">
            <v>Número</v>
          </cell>
        </row>
        <row r="22">
          <cell r="B22" t="str">
            <v>5-0-39-16</v>
          </cell>
          <cell r="C22" t="str">
            <v>OFICINA ASESORA DE COMUNICACIONES</v>
          </cell>
          <cell r="G22" t="str">
            <v>VISIBILIDAD INSTITUCIONAL, PRODUCCIÓN Y DIVULGACIÓN DE INFORMACIÓN MSF A MEDIOS DE COMUNICACIÓN EXTERNOS E INTERNOS.</v>
          </cell>
          <cell r="I22" t="str">
            <v>Publicaciones en Redes sociales</v>
          </cell>
          <cell r="L22" t="str">
            <v>No de publicaciones realizadas</v>
          </cell>
          <cell r="N22" t="str">
            <v>Registro de Publicaciones en la Web</v>
          </cell>
          <cell r="O22" t="str">
            <v>Crecimiento</v>
          </cell>
          <cell r="P22" t="str">
            <v>Número</v>
          </cell>
        </row>
        <row r="23">
          <cell r="B23" t="str">
            <v>5-0-39-17</v>
          </cell>
          <cell r="C23" t="str">
            <v>OFICINA ASESORA DE COMUNICACIONES</v>
          </cell>
          <cell r="G23" t="str">
            <v>VISIBILIDAD INSTITUCIONAL, PRODUCCIÓN Y DIVULGACIÓN DE INFORMACIÓN MSF A MEDIOS DE COMUNICACIÓN EXTERNOS E INTERNOS.</v>
          </cell>
          <cell r="I23" t="str">
            <v>Interacción en redes Sociales</v>
          </cell>
          <cell r="L23" t="str">
            <v>No de Respuestas sobre No de Solicitudes</v>
          </cell>
          <cell r="M23">
            <v>0</v>
          </cell>
          <cell r="N23" t="str">
            <v xml:space="preserve">Registro de interacciones </v>
          </cell>
          <cell r="O23" t="str">
            <v>Crecimiento</v>
          </cell>
          <cell r="P23" t="str">
            <v>Porcentaje</v>
          </cell>
        </row>
        <row r="24">
          <cell r="B24" t="str">
            <v>5-0-40</v>
          </cell>
          <cell r="C24" t="str">
            <v>OFICINA ASESORA DE COMUNICACIONES</v>
          </cell>
          <cell r="G24" t="str">
            <v xml:space="preserve">DISEÑO E IMPLEMENTACIÓN DE ESTRATEGIAS DE COMUNICACIÓN DE RIESGO REFERIDAS A PROGRAMAS SANITARIOS Y FITOSANITARIOS ESTRATÉGICOS PARA LA ENTIDAD.                                                                        </v>
          </cell>
          <cell r="I24" t="str">
            <v>ACTIVIDADES</v>
          </cell>
        </row>
        <row r="25">
          <cell r="B25" t="str">
            <v>5-0-40-1</v>
          </cell>
          <cell r="C25" t="str">
            <v>OFICINA ASESORA DE COMUNICACIONES</v>
          </cell>
          <cell r="G25" t="str">
            <v>VISIBILIDAD INSTITUCIONAL, PRODUCCIÓN Y DIVULGACIÓN DE INFORMACIÓN MSF A MEDIOS DE COMUNICACIÓN EXTERNOS E INTERNOS.</v>
          </cell>
          <cell r="I25" t="str">
            <v>Revista Digital</v>
          </cell>
          <cell r="L25" t="str">
            <v>Cantidad de ediciones de la Revista Digital publicadas</v>
          </cell>
          <cell r="N25" t="str">
            <v>No de publicaciones en intranet</v>
          </cell>
          <cell r="O25" t="str">
            <v>Mantenimiento</v>
          </cell>
          <cell r="P25" t="str">
            <v>Número</v>
          </cell>
        </row>
        <row r="26">
          <cell r="B26" t="str">
            <v>5-0-40-2</v>
          </cell>
          <cell r="C26" t="str">
            <v>OFICINA ASESORA DE COMUNICACIONES</v>
          </cell>
          <cell r="G26" t="str">
            <v>VISIBILIDAD INSTITUCIONAL, PRODUCCIÓN Y DIVULGACIÓN DE INFORMACIÓN MSF A MEDIOS DE COMUNICACIÓN EXTERNOS E INTERNOS.</v>
          </cell>
          <cell r="I26" t="str">
            <v>Actualizaciones Intranet (E-book, diccionario virtual, portal infantil, galería fotográfica.</v>
          </cell>
          <cell r="L26" t="str">
            <v>No de actualizaciones Intranet (E-book, diccionario virtual, portal infantil, galería fotográfica).</v>
          </cell>
          <cell r="M26">
            <v>12</v>
          </cell>
          <cell r="N26" t="str">
            <v>Archivo digital mensual de actualización</v>
          </cell>
          <cell r="O26" t="str">
            <v>Mantenimiento</v>
          </cell>
          <cell r="P26" t="str">
            <v>Número</v>
          </cell>
        </row>
        <row r="27">
          <cell r="B27" t="str">
            <v>5-0-40-3</v>
          </cell>
          <cell r="C27" t="str">
            <v>OFICINA ASESORA DE COMUNICACIONES</v>
          </cell>
          <cell r="G27" t="str">
            <v>VISIBILIDAD INSTITUCIONAL, PRODUCCIÓN Y DIVULGACIÓN DE INFORMACIÓN MSF A MEDIOS DE COMUNICACIÓN EXTERNOS E INTERNOS.</v>
          </cell>
          <cell r="I27" t="str">
            <v>Monitoreo de medios para publicación de Información en carteleras.</v>
          </cell>
          <cell r="L27" t="str">
            <v>Cantidad de informaciones publicadas en carteleras.</v>
          </cell>
          <cell r="N27" t="str">
            <v>Archivo impreso y fotográfico</v>
          </cell>
          <cell r="O27" t="str">
            <v>Mantenimiento</v>
          </cell>
          <cell r="P27" t="str">
            <v>Número</v>
          </cell>
        </row>
        <row r="28">
          <cell r="B28" t="str">
            <v>5-0-40-4</v>
          </cell>
          <cell r="C28" t="str">
            <v>OFICINA ASESORA DE COMUNICACIONES</v>
          </cell>
          <cell r="G28" t="str">
            <v>VISIBILIDAD INSTITUCIONAL, PRODUCCIÓN Y DIVULGACIÓN DE INFORMACIÓN MSF A MEDIOS DE COMUNICACIÓN EXTERNOS E INTERNOS.</v>
          </cell>
          <cell r="I28" t="str">
            <v>Boletines Internos</v>
          </cell>
          <cell r="L28" t="str">
            <v>No de Boletines Internos publicados</v>
          </cell>
          <cell r="M28">
            <v>200</v>
          </cell>
          <cell r="N28" t="str">
            <v>Boletines publicados</v>
          </cell>
          <cell r="O28" t="str">
            <v>Mantenimiento</v>
          </cell>
          <cell r="P28" t="str">
            <v>Número</v>
          </cell>
        </row>
        <row r="29">
          <cell r="B29" t="str">
            <v>5-0-40-5</v>
          </cell>
          <cell r="C29" t="str">
            <v>OFICINA ASESORA DE COMUNICACIONES</v>
          </cell>
          <cell r="G29" t="str">
            <v>VISIBILIDAD INSTITUCIONAL, PRODUCCIÓN Y DIVULGACIÓN DE INFORMACIÓN MSF A MEDIOS DE COMUNICACIÓN EXTERNOS E INTERNOS.</v>
          </cell>
          <cell r="I29" t="str">
            <v>Correos Masivos enviados</v>
          </cell>
          <cell r="L29" t="str">
            <v>No de mensajes solicitados sobre No de Correos Masivos enviados</v>
          </cell>
          <cell r="N29" t="str">
            <v>Correos enviados y solicitados</v>
          </cell>
          <cell r="O29" t="str">
            <v>Mantenimiento</v>
          </cell>
          <cell r="P29" t="str">
            <v>Porcentaje</v>
          </cell>
        </row>
        <row r="30">
          <cell r="B30" t="str">
            <v>5-0-40-6</v>
          </cell>
          <cell r="C30" t="str">
            <v>OFICINA ASESORA DE COMUNICACIONES</v>
          </cell>
          <cell r="G30" t="str">
            <v>VISIBILIDAD INSTITUCIONAL, PRODUCCIÓN Y DIVULGACIÓN DE INFORMACIÓN MSF A MEDIOS DE COMUNICACIÓN EXTERNOS E INTERNOS.</v>
          </cell>
          <cell r="I30" t="str">
            <v>Campañas de Comunicación Interna</v>
          </cell>
          <cell r="L30" t="str">
            <v>No de campañas de Comunicación Interna ejecutadas</v>
          </cell>
          <cell r="N30" t="str">
            <v>Archivo digital o físico</v>
          </cell>
          <cell r="O30" t="str">
            <v>Mantenimiento</v>
          </cell>
          <cell r="P30" t="str">
            <v>Número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Oficinas Nacionales"/>
    </sheetNames>
    <sheetDataSet>
      <sheetData sheetId="0"/>
      <sheetData sheetId="1">
        <row r="3">
          <cell r="K3" t="str">
            <v xml:space="preserve">META </v>
          </cell>
          <cell r="X3" t="str">
            <v>EJECUCION ACUMULADA</v>
          </cell>
        </row>
        <row r="4">
          <cell r="K4">
            <v>0</v>
          </cell>
          <cell r="L4" t="str">
            <v>ENE</v>
          </cell>
          <cell r="M4" t="str">
            <v>FEB</v>
          </cell>
          <cell r="N4" t="str">
            <v>MAR</v>
          </cell>
          <cell r="O4" t="str">
            <v>ABR</v>
          </cell>
          <cell r="P4" t="str">
            <v>MAY</v>
          </cell>
          <cell r="Q4" t="str">
            <v>JUN</v>
          </cell>
          <cell r="R4" t="str">
            <v>JUL</v>
          </cell>
          <cell r="S4" t="str">
            <v>AGO</v>
          </cell>
          <cell r="T4" t="str">
            <v>SEP</v>
          </cell>
          <cell r="U4" t="str">
            <v>OCT</v>
          </cell>
          <cell r="V4" t="str">
            <v>NOV</v>
          </cell>
          <cell r="W4" t="str">
            <v>DIC</v>
          </cell>
          <cell r="X4">
            <v>0</v>
          </cell>
        </row>
        <row r="7">
          <cell r="K7">
            <v>2</v>
          </cell>
          <cell r="X7">
            <v>2</v>
          </cell>
        </row>
        <row r="8">
          <cell r="K8">
            <v>7</v>
          </cell>
          <cell r="X8">
            <v>7</v>
          </cell>
        </row>
        <row r="9">
          <cell r="K9">
            <v>100</v>
          </cell>
          <cell r="X9">
            <v>1200</v>
          </cell>
        </row>
        <row r="11">
          <cell r="K11">
            <v>8</v>
          </cell>
          <cell r="X11">
            <v>8</v>
          </cell>
        </row>
        <row r="13">
          <cell r="L13">
            <v>99</v>
          </cell>
          <cell r="M13">
            <v>99</v>
          </cell>
          <cell r="N13">
            <v>99</v>
          </cell>
          <cell r="O13">
            <v>99</v>
          </cell>
          <cell r="P13">
            <v>99</v>
          </cell>
          <cell r="Q13">
            <v>99</v>
          </cell>
          <cell r="R13">
            <v>99</v>
          </cell>
          <cell r="S13">
            <v>99</v>
          </cell>
          <cell r="T13">
            <v>99</v>
          </cell>
          <cell r="U13">
            <v>99</v>
          </cell>
          <cell r="V13">
            <v>99</v>
          </cell>
          <cell r="W13">
            <v>99</v>
          </cell>
        </row>
        <row r="14">
          <cell r="L14">
            <v>100</v>
          </cell>
          <cell r="M14">
            <v>99.96</v>
          </cell>
          <cell r="N14">
            <v>99.9</v>
          </cell>
          <cell r="O14">
            <v>96.93</v>
          </cell>
          <cell r="P14">
            <v>95.58</v>
          </cell>
          <cell r="Q14">
            <v>97.76</v>
          </cell>
          <cell r="R14">
            <v>99.97</v>
          </cell>
          <cell r="S14">
            <v>98.19</v>
          </cell>
          <cell r="T14">
            <v>100</v>
          </cell>
          <cell r="U14">
            <v>98.51</v>
          </cell>
          <cell r="V14">
            <v>99.71</v>
          </cell>
          <cell r="W14">
            <v>99.71</v>
          </cell>
        </row>
        <row r="15">
          <cell r="K15">
            <v>8</v>
          </cell>
          <cell r="X15">
            <v>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DB248"/>
  <sheetViews>
    <sheetView tabSelected="1" zoomScale="80" zoomScaleNormal="80" workbookViewId="0">
      <pane xSplit="1" ySplit="6" topLeftCell="B7" activePane="bottomRight" state="frozen"/>
      <selection activeCell="A246" sqref="A246:A250"/>
      <selection pane="topRight" activeCell="A246" sqref="A246:A250"/>
      <selection pane="bottomLeft" activeCell="A246" sqref="A246:A250"/>
      <selection pane="bottomRight" activeCell="K10" sqref="K10"/>
    </sheetView>
  </sheetViews>
  <sheetFormatPr baseColWidth="10" defaultColWidth="11.42578125" defaultRowHeight="15" x14ac:dyDescent="0.25"/>
  <cols>
    <col min="1" max="1" width="6.7109375" customWidth="1"/>
    <col min="2" max="2" width="16.85546875" customWidth="1"/>
    <col min="3" max="3" width="27.28515625" customWidth="1"/>
    <col min="4" max="4" width="23.42578125" customWidth="1"/>
    <col min="5" max="5" width="12.5703125" style="410" customWidth="1"/>
    <col min="6" max="6" width="12.140625" style="410" customWidth="1"/>
    <col min="7" max="7" width="11.7109375" style="410" customWidth="1"/>
    <col min="8" max="8" width="14.140625" style="411" customWidth="1"/>
    <col min="9" max="9" width="12" customWidth="1"/>
    <col min="10" max="10" width="6.7109375" customWidth="1"/>
    <col min="11" max="11" width="14.140625" customWidth="1"/>
    <col min="12" max="12" width="12" customWidth="1"/>
    <col min="13" max="13" width="10.5703125" customWidth="1"/>
    <col min="14" max="14" width="14.140625" customWidth="1"/>
    <col min="15" max="15" width="12" customWidth="1"/>
    <col min="16" max="16" width="9.5703125" customWidth="1"/>
    <col min="17" max="17" width="14.140625" customWidth="1"/>
    <col min="18" max="18" width="12" customWidth="1"/>
    <col min="19" max="19" width="9.28515625" customWidth="1"/>
    <col min="20" max="20" width="14.140625" customWidth="1"/>
    <col min="21" max="21" width="12" customWidth="1"/>
    <col min="22" max="22" width="9.42578125" customWidth="1"/>
    <col min="23" max="23" width="14.140625" customWidth="1"/>
    <col min="24" max="24" width="12" customWidth="1"/>
    <col min="25" max="25" width="9.28515625" customWidth="1"/>
    <col min="26" max="26" width="14.140625" customWidth="1"/>
    <col min="27" max="27" width="12" customWidth="1"/>
    <col min="28" max="28" width="6.7109375" customWidth="1"/>
    <col min="29" max="29" width="14.140625" customWidth="1"/>
    <col min="30" max="30" width="12" customWidth="1"/>
    <col min="31" max="31" width="9.28515625" customWidth="1"/>
    <col min="32" max="32" width="13.85546875" customWidth="1"/>
    <col min="33" max="33" width="12" customWidth="1"/>
    <col min="34" max="34" width="6.7109375" customWidth="1"/>
    <col min="35" max="35" width="14.140625" customWidth="1"/>
    <col min="36" max="36" width="12" customWidth="1"/>
    <col min="37" max="37" width="9.28515625" customWidth="1"/>
    <col min="38" max="38" width="14.140625" customWidth="1"/>
    <col min="39" max="39" width="12" customWidth="1"/>
    <col min="40" max="40" width="8.42578125" customWidth="1"/>
    <col min="41" max="41" width="14.28515625" customWidth="1"/>
    <col min="42" max="42" width="12" customWidth="1"/>
    <col min="43" max="43" width="9.28515625" customWidth="1"/>
    <col min="44" max="44" width="14.140625" customWidth="1"/>
    <col min="45" max="45" width="12" customWidth="1"/>
    <col min="46" max="46" width="7.42578125" customWidth="1"/>
    <col min="47" max="47" width="14.140625" customWidth="1"/>
    <col min="48" max="48" width="12" customWidth="1"/>
    <col min="49" max="49" width="9.28515625" customWidth="1"/>
    <col min="50" max="50" width="14.140625" customWidth="1"/>
    <col min="51" max="51" width="12" customWidth="1"/>
    <col min="52" max="52" width="8" customWidth="1"/>
    <col min="53" max="53" width="14.140625" customWidth="1"/>
    <col min="54" max="54" width="12" customWidth="1"/>
    <col min="55" max="55" width="9.28515625" customWidth="1"/>
    <col min="56" max="56" width="14.140625" customWidth="1"/>
    <col min="57" max="57" width="12" customWidth="1"/>
    <col min="58" max="58" width="6.7109375" customWidth="1"/>
    <col min="59" max="59" width="14.28515625" customWidth="1"/>
    <col min="60" max="60" width="12" customWidth="1"/>
    <col min="61" max="61" width="9.28515625" customWidth="1"/>
    <col min="62" max="62" width="14.140625" customWidth="1"/>
    <col min="63" max="63" width="12" customWidth="1"/>
    <col min="64" max="64" width="6.7109375" customWidth="1"/>
    <col min="65" max="65" width="14.28515625" customWidth="1"/>
    <col min="66" max="66" width="12" customWidth="1"/>
    <col min="67" max="67" width="9.28515625" customWidth="1"/>
    <col min="68" max="68" width="14.140625" customWidth="1"/>
    <col min="69" max="69" width="12" customWidth="1"/>
    <col min="70" max="70" width="6.7109375" customWidth="1"/>
    <col min="71" max="71" width="14.140625" customWidth="1"/>
    <col min="72" max="72" width="12" customWidth="1"/>
    <col min="73" max="73" width="9.28515625" customWidth="1"/>
    <col min="74" max="74" width="14.28515625" customWidth="1"/>
    <col min="75" max="75" width="12" customWidth="1"/>
    <col min="76" max="76" width="6.7109375" customWidth="1"/>
    <col min="77" max="77" width="14.140625" customWidth="1"/>
    <col min="78" max="78" width="12" customWidth="1"/>
    <col min="79" max="79" width="9.28515625" customWidth="1"/>
    <col min="80" max="80" width="14.28515625" customWidth="1"/>
    <col min="81" max="81" width="12" customWidth="1"/>
    <col min="82" max="82" width="6.7109375" customWidth="1"/>
    <col min="83" max="83" width="14.28515625" customWidth="1"/>
    <col min="84" max="84" width="12" customWidth="1"/>
    <col min="85" max="85" width="9.28515625" customWidth="1"/>
    <col min="86" max="86" width="14.140625" customWidth="1"/>
    <col min="87" max="87" width="12" customWidth="1"/>
    <col min="88" max="88" width="6.7109375" customWidth="1"/>
    <col min="89" max="89" width="14.28515625" customWidth="1"/>
    <col min="90" max="90" width="12" customWidth="1"/>
    <col min="91" max="91" width="9.28515625" customWidth="1"/>
    <col min="92" max="92" width="14.140625" customWidth="1"/>
    <col min="93" max="93" width="12" customWidth="1"/>
    <col min="94" max="94" width="6.7109375" customWidth="1"/>
    <col min="95" max="95" width="14.140625" customWidth="1"/>
    <col min="96" max="96" width="12" customWidth="1"/>
    <col min="97" max="97" width="9.28515625" customWidth="1"/>
    <col min="98" max="98" width="14.140625" customWidth="1"/>
    <col min="99" max="99" width="12" customWidth="1"/>
    <col min="100" max="100" width="8.42578125" customWidth="1"/>
    <col min="101" max="101" width="14.28515625" customWidth="1"/>
    <col min="102" max="102" width="12" customWidth="1"/>
    <col min="103" max="103" width="9.28515625" customWidth="1"/>
  </cols>
  <sheetData>
    <row r="1" spans="1:104" x14ac:dyDescent="0.25">
      <c r="A1" s="1"/>
      <c r="B1" s="1"/>
      <c r="C1" s="2" t="s">
        <v>0</v>
      </c>
      <c r="D1" s="1"/>
      <c r="E1" s="341"/>
      <c r="F1" s="342"/>
      <c r="G1" s="342"/>
      <c r="H1" s="343"/>
      <c r="I1" s="341"/>
      <c r="J1" s="341"/>
      <c r="K1" s="1"/>
      <c r="L1" s="341"/>
      <c r="M1" s="1"/>
      <c r="N1" s="1"/>
      <c r="O1" s="341"/>
      <c r="P1" s="344"/>
      <c r="Q1" s="1"/>
      <c r="R1" s="341"/>
      <c r="S1" s="1"/>
      <c r="T1" s="1"/>
      <c r="U1" s="341"/>
      <c r="V1" s="1"/>
      <c r="W1" s="1"/>
      <c r="X1" s="341"/>
      <c r="Y1" s="1"/>
      <c r="Z1" s="1"/>
      <c r="AA1" s="341"/>
      <c r="AB1" s="1"/>
      <c r="AC1" s="1"/>
      <c r="AD1" s="341"/>
      <c r="AE1" s="1"/>
      <c r="AF1" s="1"/>
      <c r="AG1" s="341"/>
      <c r="AH1" s="1"/>
      <c r="AI1" s="1"/>
      <c r="AJ1" s="341"/>
      <c r="AK1" s="1"/>
      <c r="AL1" s="1"/>
      <c r="AM1" s="341"/>
      <c r="AN1" s="1"/>
      <c r="AO1" s="341"/>
      <c r="AP1" s="341"/>
      <c r="AQ1" s="1"/>
      <c r="AR1" s="1"/>
      <c r="AS1" s="341"/>
      <c r="AT1" s="1"/>
      <c r="AU1" s="1"/>
      <c r="AV1" s="341"/>
      <c r="AW1" s="1"/>
      <c r="AX1" s="1"/>
      <c r="AY1" s="341"/>
      <c r="AZ1" s="1"/>
      <c r="BA1" s="1"/>
      <c r="BB1" s="341"/>
      <c r="BC1" s="1"/>
      <c r="BD1" s="1"/>
      <c r="BE1" s="341"/>
      <c r="BF1" s="1"/>
      <c r="BG1" s="1"/>
      <c r="BH1" s="341"/>
      <c r="BI1" s="1"/>
      <c r="BJ1" s="1"/>
      <c r="BK1" s="341"/>
      <c r="BL1" s="1"/>
      <c r="BM1" s="1"/>
      <c r="BN1" s="341"/>
      <c r="BO1" s="1"/>
      <c r="BP1" s="1"/>
      <c r="BQ1" s="341"/>
      <c r="BR1" s="1"/>
      <c r="BS1" s="1"/>
      <c r="BT1" s="341"/>
      <c r="BU1" s="1"/>
      <c r="BV1" s="1"/>
      <c r="BW1" s="341"/>
      <c r="BX1" s="1"/>
      <c r="BY1" s="1"/>
      <c r="BZ1" s="341"/>
      <c r="CA1" s="1"/>
      <c r="CB1" s="1"/>
      <c r="CC1" s="341"/>
      <c r="CD1" s="1"/>
      <c r="CE1" s="1"/>
      <c r="CF1" s="341"/>
      <c r="CG1" s="1"/>
      <c r="CH1" s="1"/>
      <c r="CI1" s="341"/>
      <c r="CJ1" s="1"/>
      <c r="CK1" s="1"/>
      <c r="CL1" s="341"/>
      <c r="CM1" s="1"/>
      <c r="CN1" s="1"/>
      <c r="CO1" s="341"/>
      <c r="CP1" s="1"/>
      <c r="CQ1" s="1"/>
      <c r="CR1" s="341"/>
      <c r="CS1" s="1"/>
      <c r="CT1" s="1"/>
      <c r="CU1" s="341"/>
      <c r="CV1" s="1"/>
      <c r="CW1" s="1"/>
      <c r="CX1" s="341"/>
      <c r="CY1" s="1"/>
      <c r="CZ1" s="345"/>
    </row>
    <row r="2" spans="1:104" x14ac:dyDescent="0.25">
      <c r="A2" s="1"/>
      <c r="B2" s="1"/>
      <c r="C2" s="7" t="s">
        <v>1</v>
      </c>
      <c r="D2" s="1"/>
      <c r="E2" s="341"/>
      <c r="F2" s="342"/>
      <c r="G2" s="342"/>
      <c r="H2" s="343"/>
      <c r="I2" s="341"/>
      <c r="J2" s="341"/>
      <c r="K2" s="1"/>
      <c r="L2" s="341"/>
      <c r="M2" s="1"/>
      <c r="N2" s="1"/>
      <c r="O2" s="341"/>
      <c r="P2" s="344"/>
      <c r="Q2" s="1"/>
      <c r="R2" s="341"/>
      <c r="S2" s="1"/>
      <c r="T2" s="1"/>
      <c r="U2" s="341"/>
      <c r="V2" s="1"/>
      <c r="W2" s="1"/>
      <c r="X2" s="341"/>
      <c r="Y2" s="1"/>
      <c r="Z2" s="1"/>
      <c r="AA2" s="341"/>
      <c r="AB2" s="1"/>
      <c r="AC2" s="1"/>
      <c r="AD2" s="341"/>
      <c r="AE2" s="1"/>
      <c r="AF2" s="1"/>
      <c r="AG2" s="341"/>
      <c r="AH2" s="1"/>
      <c r="AI2" s="1"/>
      <c r="AJ2" s="341"/>
      <c r="AK2" s="1"/>
      <c r="AL2" s="1"/>
      <c r="AM2" s="341"/>
      <c r="AN2" s="1"/>
      <c r="AO2" s="341"/>
      <c r="AP2" s="341"/>
      <c r="AQ2" s="1"/>
      <c r="AR2" s="1"/>
      <c r="AS2" s="341"/>
      <c r="AT2" s="1"/>
      <c r="AU2" s="1"/>
      <c r="AV2" s="341"/>
      <c r="AW2" s="1"/>
      <c r="AX2" s="1"/>
      <c r="AY2" s="341"/>
      <c r="AZ2" s="1"/>
      <c r="BA2" s="1"/>
      <c r="BB2" s="341"/>
      <c r="BC2" s="1"/>
      <c r="BD2" s="1"/>
      <c r="BE2" s="341"/>
      <c r="BF2" s="1"/>
      <c r="BG2" s="1"/>
      <c r="BH2" s="341"/>
      <c r="BI2" s="1"/>
      <c r="BJ2" s="1"/>
      <c r="BK2" s="341"/>
      <c r="BL2" s="1"/>
      <c r="BM2" s="1"/>
      <c r="BN2" s="341"/>
      <c r="BO2" s="1"/>
      <c r="BP2" s="1"/>
      <c r="BQ2" s="341"/>
      <c r="BR2" s="1"/>
      <c r="BS2" s="1"/>
      <c r="BT2" s="341"/>
      <c r="BU2" s="1"/>
      <c r="BV2" s="1"/>
      <c r="BW2" s="341"/>
      <c r="BX2" s="1"/>
      <c r="BY2" s="1"/>
      <c r="BZ2" s="341"/>
      <c r="CA2" s="1"/>
      <c r="CB2" s="1"/>
      <c r="CC2" s="341"/>
      <c r="CD2" s="1"/>
      <c r="CE2" s="1"/>
      <c r="CF2" s="341"/>
      <c r="CG2" s="1"/>
      <c r="CH2" s="1"/>
      <c r="CI2" s="341"/>
      <c r="CJ2" s="1"/>
      <c r="CK2" s="1"/>
      <c r="CL2" s="341"/>
      <c r="CM2" s="1"/>
      <c r="CN2" s="1"/>
      <c r="CO2" s="341"/>
      <c r="CP2" s="1"/>
      <c r="CQ2" s="1"/>
      <c r="CR2" s="341"/>
      <c r="CS2" s="1"/>
      <c r="CT2" s="1"/>
      <c r="CU2" s="341"/>
      <c r="CV2" s="1"/>
      <c r="CW2" s="1"/>
      <c r="CX2" s="341"/>
      <c r="CY2" s="1"/>
      <c r="CZ2" s="345"/>
    </row>
    <row r="3" spans="1:104" ht="15.75" thickBot="1" x14ac:dyDescent="0.3">
      <c r="A3" s="1"/>
      <c r="B3" s="1"/>
      <c r="C3" s="7" t="s">
        <v>1547</v>
      </c>
      <c r="D3" s="1"/>
      <c r="E3" s="341"/>
      <c r="F3" s="342"/>
      <c r="G3" s="342"/>
      <c r="H3" s="343"/>
      <c r="I3" s="341"/>
      <c r="J3" s="341"/>
      <c r="K3" s="1"/>
      <c r="L3" s="341"/>
      <c r="M3" s="1"/>
      <c r="N3" s="1"/>
      <c r="O3" s="341"/>
      <c r="P3" s="344"/>
      <c r="Q3" s="1"/>
      <c r="R3" s="341"/>
      <c r="S3" s="1"/>
      <c r="T3" s="1"/>
      <c r="U3" s="341"/>
      <c r="V3" s="1"/>
      <c r="W3" s="1"/>
      <c r="X3" s="341"/>
      <c r="Y3" s="1"/>
      <c r="Z3" s="1"/>
      <c r="AA3" s="341"/>
      <c r="AB3" s="1"/>
      <c r="AC3" s="1"/>
      <c r="AD3" s="341"/>
      <c r="AE3" s="1"/>
      <c r="AF3" s="1"/>
      <c r="AG3" s="341"/>
      <c r="AH3" s="1"/>
      <c r="AI3" s="1"/>
      <c r="AJ3" s="341"/>
      <c r="AK3" s="1"/>
      <c r="AL3" s="1"/>
      <c r="AM3" s="341"/>
      <c r="AN3" s="1"/>
      <c r="AO3" s="341"/>
      <c r="AP3" s="341"/>
      <c r="AQ3" s="1"/>
      <c r="AR3" s="1"/>
      <c r="AS3" s="341"/>
      <c r="AT3" s="1"/>
      <c r="AU3" s="1"/>
      <c r="AV3" s="341"/>
      <c r="AW3" s="1"/>
      <c r="AX3" s="1"/>
      <c r="AY3" s="341"/>
      <c r="AZ3" s="1"/>
      <c r="BA3" s="1"/>
      <c r="BB3" s="341"/>
      <c r="BC3" s="1"/>
      <c r="BD3" s="1"/>
      <c r="BE3" s="341"/>
      <c r="BF3" s="1"/>
      <c r="BG3" s="1"/>
      <c r="BH3" s="341"/>
      <c r="BI3" s="1"/>
      <c r="BJ3" s="1"/>
      <c r="BK3" s="341"/>
      <c r="BL3" s="1"/>
      <c r="BM3" s="1"/>
      <c r="BN3" s="341"/>
      <c r="BO3" s="1"/>
      <c r="BP3" s="1"/>
      <c r="BQ3" s="341"/>
      <c r="BR3" s="1"/>
      <c r="BS3" s="1"/>
      <c r="BT3" s="341"/>
      <c r="BU3" s="1"/>
      <c r="BV3" s="1"/>
      <c r="BW3" s="341"/>
      <c r="BX3" s="1"/>
      <c r="BY3" s="1"/>
      <c r="BZ3" s="341"/>
      <c r="CA3" s="1"/>
      <c r="CB3" s="1"/>
      <c r="CC3" s="341"/>
      <c r="CD3" s="1"/>
      <c r="CE3" s="1"/>
      <c r="CF3" s="341"/>
      <c r="CG3" s="1"/>
      <c r="CH3" s="1"/>
      <c r="CI3" s="341"/>
      <c r="CJ3" s="1"/>
      <c r="CK3" s="1"/>
      <c r="CL3" s="341"/>
      <c r="CM3" s="1"/>
      <c r="CN3" s="1"/>
      <c r="CO3" s="341"/>
      <c r="CP3" s="1"/>
      <c r="CQ3" s="1"/>
      <c r="CR3" s="341"/>
      <c r="CS3" s="1"/>
      <c r="CT3" s="1"/>
      <c r="CU3" s="341"/>
      <c r="CV3" s="1"/>
      <c r="CW3" s="1"/>
      <c r="CX3" s="341"/>
      <c r="CY3" s="1"/>
      <c r="CZ3" s="345"/>
    </row>
    <row r="4" spans="1:104" ht="33.75" x14ac:dyDescent="0.25">
      <c r="A4" s="439" t="s">
        <v>2</v>
      </c>
      <c r="B4" s="439" t="s">
        <v>3</v>
      </c>
      <c r="C4" s="439" t="s">
        <v>4</v>
      </c>
      <c r="D4" s="442" t="s">
        <v>5</v>
      </c>
      <c r="E4" s="412" t="s">
        <v>957</v>
      </c>
      <c r="F4" s="413" t="s">
        <v>958</v>
      </c>
      <c r="G4" s="414" t="s">
        <v>959</v>
      </c>
      <c r="H4" s="415" t="s">
        <v>12</v>
      </c>
      <c r="I4" s="416"/>
      <c r="J4" s="416"/>
      <c r="K4" s="417" t="s">
        <v>13</v>
      </c>
      <c r="L4" s="418"/>
      <c r="M4" s="418"/>
      <c r="N4" s="419" t="s">
        <v>15</v>
      </c>
      <c r="O4" s="420"/>
      <c r="P4" s="420"/>
      <c r="Q4" s="417" t="s">
        <v>960</v>
      </c>
      <c r="R4" s="418"/>
      <c r="S4" s="418"/>
      <c r="T4" s="415" t="s">
        <v>16</v>
      </c>
      <c r="U4" s="416"/>
      <c r="V4" s="416"/>
      <c r="W4" s="417" t="s">
        <v>17</v>
      </c>
      <c r="X4" s="418"/>
      <c r="Y4" s="418"/>
      <c r="Z4" s="419" t="s">
        <v>18</v>
      </c>
      <c r="AA4" s="420"/>
      <c r="AB4" s="420"/>
      <c r="AC4" s="417" t="s">
        <v>961</v>
      </c>
      <c r="AD4" s="418"/>
      <c r="AE4" s="418"/>
      <c r="AF4" s="419" t="s">
        <v>20</v>
      </c>
      <c r="AG4" s="420"/>
      <c r="AH4" s="420"/>
      <c r="AI4" s="417" t="s">
        <v>21</v>
      </c>
      <c r="AJ4" s="418"/>
      <c r="AK4" s="418"/>
      <c r="AL4" s="415" t="s">
        <v>22</v>
      </c>
      <c r="AM4" s="416"/>
      <c r="AN4" s="416"/>
      <c r="AO4" s="417" t="s">
        <v>23</v>
      </c>
      <c r="AP4" s="418"/>
      <c r="AQ4" s="418"/>
      <c r="AR4" s="419" t="s">
        <v>962</v>
      </c>
      <c r="AS4" s="420"/>
      <c r="AT4" s="420"/>
      <c r="AU4" s="421" t="s">
        <v>25</v>
      </c>
      <c r="AV4" s="421"/>
      <c r="AW4" s="421"/>
      <c r="AX4" s="420" t="s">
        <v>963</v>
      </c>
      <c r="AY4" s="420"/>
      <c r="AZ4" s="420"/>
      <c r="BA4" s="421" t="s">
        <v>27</v>
      </c>
      <c r="BB4" s="421"/>
      <c r="BC4" s="421"/>
      <c r="BD4" s="420" t="s">
        <v>964</v>
      </c>
      <c r="BE4" s="420"/>
      <c r="BF4" s="420"/>
      <c r="BG4" s="421" t="s">
        <v>28</v>
      </c>
      <c r="BH4" s="421"/>
      <c r="BI4" s="421"/>
      <c r="BJ4" s="420" t="s">
        <v>30</v>
      </c>
      <c r="BK4" s="420"/>
      <c r="BL4" s="420"/>
      <c r="BM4" s="421" t="s">
        <v>31</v>
      </c>
      <c r="BN4" s="421"/>
      <c r="BO4" s="421"/>
      <c r="BP4" s="420" t="s">
        <v>32</v>
      </c>
      <c r="BQ4" s="420"/>
      <c r="BR4" s="420"/>
      <c r="BS4" s="421" t="s">
        <v>33</v>
      </c>
      <c r="BT4" s="421"/>
      <c r="BU4" s="421"/>
      <c r="BV4" s="420" t="s">
        <v>34</v>
      </c>
      <c r="BW4" s="420"/>
      <c r="BX4" s="420"/>
      <c r="BY4" s="421" t="s">
        <v>965</v>
      </c>
      <c r="BZ4" s="421"/>
      <c r="CA4" s="421"/>
      <c r="CB4" s="420" t="s">
        <v>36</v>
      </c>
      <c r="CC4" s="420"/>
      <c r="CD4" s="420"/>
      <c r="CE4" s="421" t="s">
        <v>966</v>
      </c>
      <c r="CF4" s="421"/>
      <c r="CG4" s="421"/>
      <c r="CH4" s="420" t="s">
        <v>38</v>
      </c>
      <c r="CI4" s="420"/>
      <c r="CJ4" s="420"/>
      <c r="CK4" s="421" t="s">
        <v>39</v>
      </c>
      <c r="CL4" s="421"/>
      <c r="CM4" s="421"/>
      <c r="CN4" s="420" t="s">
        <v>40</v>
      </c>
      <c r="CO4" s="420"/>
      <c r="CP4" s="420"/>
      <c r="CQ4" s="421" t="s">
        <v>41</v>
      </c>
      <c r="CR4" s="421"/>
      <c r="CS4" s="421"/>
      <c r="CT4" s="420" t="s">
        <v>967</v>
      </c>
      <c r="CU4" s="420"/>
      <c r="CV4" s="420"/>
      <c r="CW4" s="421" t="s">
        <v>43</v>
      </c>
      <c r="CX4" s="421"/>
      <c r="CY4" s="421"/>
    </row>
    <row r="5" spans="1:104" ht="22.5" x14ac:dyDescent="0.25">
      <c r="A5" s="440"/>
      <c r="B5" s="440"/>
      <c r="C5" s="440"/>
      <c r="D5" s="443"/>
      <c r="E5" s="422"/>
      <c r="F5" s="423"/>
      <c r="G5" s="424"/>
      <c r="H5" s="346" t="s">
        <v>968</v>
      </c>
      <c r="I5" s="347" t="s">
        <v>969</v>
      </c>
      <c r="J5" s="348" t="s">
        <v>8</v>
      </c>
      <c r="K5" s="349" t="s">
        <v>968</v>
      </c>
      <c r="L5" s="350" t="s">
        <v>969</v>
      </c>
      <c r="M5" s="350" t="s">
        <v>8</v>
      </c>
      <c r="N5" s="351" t="s">
        <v>968</v>
      </c>
      <c r="O5" s="347" t="s">
        <v>969</v>
      </c>
      <c r="P5" s="352" t="s">
        <v>8</v>
      </c>
      <c r="Q5" s="349" t="s">
        <v>968</v>
      </c>
      <c r="R5" s="350" t="s">
        <v>969</v>
      </c>
      <c r="S5" s="350" t="s">
        <v>8</v>
      </c>
      <c r="T5" s="353" t="s">
        <v>968</v>
      </c>
      <c r="U5" s="347" t="s">
        <v>969</v>
      </c>
      <c r="V5" s="347" t="s">
        <v>8</v>
      </c>
      <c r="W5" s="349" t="s">
        <v>968</v>
      </c>
      <c r="X5" s="350" t="s">
        <v>969</v>
      </c>
      <c r="Y5" s="350" t="s">
        <v>8</v>
      </c>
      <c r="Z5" s="351" t="s">
        <v>968</v>
      </c>
      <c r="AA5" s="347" t="s">
        <v>969</v>
      </c>
      <c r="AB5" s="347" t="s">
        <v>8</v>
      </c>
      <c r="AC5" s="349" t="s">
        <v>968</v>
      </c>
      <c r="AD5" s="350" t="s">
        <v>969</v>
      </c>
      <c r="AE5" s="350" t="s">
        <v>8</v>
      </c>
      <c r="AF5" s="351" t="s">
        <v>968</v>
      </c>
      <c r="AG5" s="347" t="s">
        <v>969</v>
      </c>
      <c r="AH5" s="347" t="s">
        <v>8</v>
      </c>
      <c r="AI5" s="349" t="s">
        <v>968</v>
      </c>
      <c r="AJ5" s="350" t="s">
        <v>969</v>
      </c>
      <c r="AK5" s="350" t="s">
        <v>8</v>
      </c>
      <c r="AL5" s="353" t="s">
        <v>968</v>
      </c>
      <c r="AM5" s="347" t="s">
        <v>969</v>
      </c>
      <c r="AN5" s="347" t="s">
        <v>8</v>
      </c>
      <c r="AO5" s="349" t="s">
        <v>968</v>
      </c>
      <c r="AP5" s="350" t="s">
        <v>969</v>
      </c>
      <c r="AQ5" s="350" t="s">
        <v>8</v>
      </c>
      <c r="AR5" s="351" t="s">
        <v>968</v>
      </c>
      <c r="AS5" s="347" t="s">
        <v>969</v>
      </c>
      <c r="AT5" s="347" t="s">
        <v>8</v>
      </c>
      <c r="AU5" s="350" t="s">
        <v>968</v>
      </c>
      <c r="AV5" s="350" t="s">
        <v>969</v>
      </c>
      <c r="AW5" s="350" t="s">
        <v>8</v>
      </c>
      <c r="AX5" s="354" t="s">
        <v>968</v>
      </c>
      <c r="AY5" s="347" t="s">
        <v>969</v>
      </c>
      <c r="AZ5" s="347" t="s">
        <v>8</v>
      </c>
      <c r="BA5" s="350" t="s">
        <v>968</v>
      </c>
      <c r="BB5" s="350" t="s">
        <v>969</v>
      </c>
      <c r="BC5" s="350" t="s">
        <v>8</v>
      </c>
      <c r="BD5" s="354" t="s">
        <v>968</v>
      </c>
      <c r="BE5" s="347" t="s">
        <v>969</v>
      </c>
      <c r="BF5" s="347" t="s">
        <v>8</v>
      </c>
      <c r="BG5" s="350" t="s">
        <v>968</v>
      </c>
      <c r="BH5" s="350" t="s">
        <v>969</v>
      </c>
      <c r="BI5" s="350" t="s">
        <v>8</v>
      </c>
      <c r="BJ5" s="354" t="s">
        <v>968</v>
      </c>
      <c r="BK5" s="347" t="s">
        <v>969</v>
      </c>
      <c r="BL5" s="347" t="s">
        <v>8</v>
      </c>
      <c r="BM5" s="350" t="s">
        <v>968</v>
      </c>
      <c r="BN5" s="350" t="s">
        <v>969</v>
      </c>
      <c r="BO5" s="350" t="s">
        <v>8</v>
      </c>
      <c r="BP5" s="354" t="s">
        <v>968</v>
      </c>
      <c r="BQ5" s="347" t="s">
        <v>969</v>
      </c>
      <c r="BR5" s="347" t="s">
        <v>8</v>
      </c>
      <c r="BS5" s="350" t="s">
        <v>968</v>
      </c>
      <c r="BT5" s="350" t="s">
        <v>969</v>
      </c>
      <c r="BU5" s="350" t="s">
        <v>8</v>
      </c>
      <c r="BV5" s="354" t="s">
        <v>968</v>
      </c>
      <c r="BW5" s="347" t="s">
        <v>969</v>
      </c>
      <c r="BX5" s="347" t="s">
        <v>8</v>
      </c>
      <c r="BY5" s="350" t="s">
        <v>968</v>
      </c>
      <c r="BZ5" s="350" t="s">
        <v>969</v>
      </c>
      <c r="CA5" s="350" t="s">
        <v>8</v>
      </c>
      <c r="CB5" s="354" t="s">
        <v>968</v>
      </c>
      <c r="CC5" s="347" t="s">
        <v>969</v>
      </c>
      <c r="CD5" s="347" t="s">
        <v>8</v>
      </c>
      <c r="CE5" s="350" t="s">
        <v>968</v>
      </c>
      <c r="CF5" s="350" t="s">
        <v>969</v>
      </c>
      <c r="CG5" s="350" t="s">
        <v>8</v>
      </c>
      <c r="CH5" s="354" t="s">
        <v>968</v>
      </c>
      <c r="CI5" s="347" t="s">
        <v>969</v>
      </c>
      <c r="CJ5" s="347" t="s">
        <v>8</v>
      </c>
      <c r="CK5" s="350" t="s">
        <v>968</v>
      </c>
      <c r="CL5" s="350" t="s">
        <v>969</v>
      </c>
      <c r="CM5" s="350" t="s">
        <v>8</v>
      </c>
      <c r="CN5" s="354" t="s">
        <v>968</v>
      </c>
      <c r="CO5" s="347" t="s">
        <v>969</v>
      </c>
      <c r="CP5" s="347" t="s">
        <v>8</v>
      </c>
      <c r="CQ5" s="350" t="s">
        <v>968</v>
      </c>
      <c r="CR5" s="350" t="s">
        <v>969</v>
      </c>
      <c r="CS5" s="350" t="s">
        <v>8</v>
      </c>
      <c r="CT5" s="354" t="s">
        <v>968</v>
      </c>
      <c r="CU5" s="347" t="s">
        <v>969</v>
      </c>
      <c r="CV5" s="347" t="s">
        <v>8</v>
      </c>
      <c r="CW5" s="350" t="s">
        <v>968</v>
      </c>
      <c r="CX5" s="350" t="s">
        <v>969</v>
      </c>
      <c r="CY5" s="350" t="s">
        <v>8</v>
      </c>
    </row>
    <row r="6" spans="1:104" ht="22.5" x14ac:dyDescent="0.25">
      <c r="A6" s="441"/>
      <c r="B6" s="441"/>
      <c r="C6" s="441"/>
      <c r="D6" s="444"/>
      <c r="E6" s="422"/>
      <c r="F6" s="423"/>
      <c r="G6" s="424"/>
      <c r="H6" s="353" t="s">
        <v>970</v>
      </c>
      <c r="I6" s="354"/>
      <c r="J6" s="354"/>
      <c r="K6" s="349" t="s">
        <v>970</v>
      </c>
      <c r="L6" s="350"/>
      <c r="M6" s="350"/>
      <c r="N6" s="351" t="s">
        <v>970</v>
      </c>
      <c r="O6" s="354"/>
      <c r="P6" s="354"/>
      <c r="Q6" s="349" t="s">
        <v>970</v>
      </c>
      <c r="R6" s="350"/>
      <c r="S6" s="350"/>
      <c r="T6" s="353" t="s">
        <v>970</v>
      </c>
      <c r="U6" s="354"/>
      <c r="V6" s="354"/>
      <c r="W6" s="349" t="s">
        <v>970</v>
      </c>
      <c r="X6" s="350"/>
      <c r="Y6" s="350"/>
      <c r="Z6" s="351" t="s">
        <v>970</v>
      </c>
      <c r="AA6" s="354"/>
      <c r="AB6" s="354"/>
      <c r="AC6" s="349" t="s">
        <v>970</v>
      </c>
      <c r="AD6" s="350"/>
      <c r="AE6" s="350"/>
      <c r="AF6" s="351" t="s">
        <v>970</v>
      </c>
      <c r="AG6" s="354"/>
      <c r="AH6" s="354"/>
      <c r="AI6" s="349" t="s">
        <v>970</v>
      </c>
      <c r="AJ6" s="350"/>
      <c r="AK6" s="350"/>
      <c r="AL6" s="353" t="s">
        <v>970</v>
      </c>
      <c r="AM6" s="354"/>
      <c r="AN6" s="354"/>
      <c r="AO6" s="349" t="s">
        <v>970</v>
      </c>
      <c r="AP6" s="350"/>
      <c r="AQ6" s="350"/>
      <c r="AR6" s="351" t="s">
        <v>970</v>
      </c>
      <c r="AS6" s="354"/>
      <c r="AT6" s="354"/>
      <c r="AU6" s="350" t="s">
        <v>970</v>
      </c>
      <c r="AV6" s="350"/>
      <c r="AW6" s="350"/>
      <c r="AX6" s="354" t="s">
        <v>970</v>
      </c>
      <c r="AY6" s="354"/>
      <c r="AZ6" s="354"/>
      <c r="BA6" s="350" t="s">
        <v>970</v>
      </c>
      <c r="BB6" s="350"/>
      <c r="BC6" s="350"/>
      <c r="BD6" s="354" t="s">
        <v>970</v>
      </c>
      <c r="BE6" s="354"/>
      <c r="BF6" s="354"/>
      <c r="BG6" s="350" t="s">
        <v>970</v>
      </c>
      <c r="BH6" s="350"/>
      <c r="BI6" s="350"/>
      <c r="BJ6" s="354" t="s">
        <v>970</v>
      </c>
      <c r="BK6" s="354"/>
      <c r="BL6" s="354"/>
      <c r="BM6" s="350" t="s">
        <v>970</v>
      </c>
      <c r="BN6" s="350"/>
      <c r="BO6" s="350"/>
      <c r="BP6" s="354" t="s">
        <v>970</v>
      </c>
      <c r="BQ6" s="354"/>
      <c r="BR6" s="354"/>
      <c r="BS6" s="350" t="s">
        <v>970</v>
      </c>
      <c r="BT6" s="350"/>
      <c r="BU6" s="350"/>
      <c r="BV6" s="354" t="s">
        <v>970</v>
      </c>
      <c r="BW6" s="354"/>
      <c r="BX6" s="354"/>
      <c r="BY6" s="350" t="s">
        <v>970</v>
      </c>
      <c r="BZ6" s="350"/>
      <c r="CA6" s="350"/>
      <c r="CB6" s="354" t="s">
        <v>970</v>
      </c>
      <c r="CC6" s="354"/>
      <c r="CD6" s="354"/>
      <c r="CE6" s="350" t="s">
        <v>970</v>
      </c>
      <c r="CF6" s="350"/>
      <c r="CG6" s="350"/>
      <c r="CH6" s="354" t="s">
        <v>970</v>
      </c>
      <c r="CI6" s="354"/>
      <c r="CJ6" s="354"/>
      <c r="CK6" s="350" t="s">
        <v>970</v>
      </c>
      <c r="CL6" s="350"/>
      <c r="CM6" s="350"/>
      <c r="CN6" s="354" t="s">
        <v>970</v>
      </c>
      <c r="CO6" s="354"/>
      <c r="CP6" s="354"/>
      <c r="CQ6" s="350" t="s">
        <v>970</v>
      </c>
      <c r="CR6" s="350"/>
      <c r="CS6" s="350"/>
      <c r="CT6" s="354" t="s">
        <v>970</v>
      </c>
      <c r="CU6" s="354"/>
      <c r="CV6" s="354"/>
      <c r="CW6" s="350" t="s">
        <v>970</v>
      </c>
      <c r="CX6" s="350"/>
      <c r="CY6" s="350"/>
    </row>
    <row r="7" spans="1:104" x14ac:dyDescent="0.25">
      <c r="A7" s="355">
        <v>1</v>
      </c>
      <c r="B7" s="355">
        <v>2</v>
      </c>
      <c r="C7" s="355">
        <v>3</v>
      </c>
      <c r="D7" s="355">
        <v>4</v>
      </c>
      <c r="E7" s="355">
        <v>5</v>
      </c>
      <c r="F7" s="355">
        <v>6</v>
      </c>
      <c r="G7" s="355">
        <v>7</v>
      </c>
      <c r="H7" s="355">
        <v>8</v>
      </c>
      <c r="I7" s="355">
        <v>9</v>
      </c>
      <c r="J7" s="355">
        <v>10</v>
      </c>
      <c r="K7" s="355">
        <v>11</v>
      </c>
      <c r="L7" s="355">
        <v>12</v>
      </c>
      <c r="M7" s="355">
        <v>13</v>
      </c>
      <c r="N7" s="355">
        <v>14</v>
      </c>
      <c r="O7" s="355">
        <v>15</v>
      </c>
      <c r="P7" s="355">
        <v>16</v>
      </c>
      <c r="Q7" s="355">
        <v>17</v>
      </c>
      <c r="R7" s="355">
        <v>18</v>
      </c>
      <c r="S7" s="355">
        <v>19</v>
      </c>
      <c r="T7" s="355">
        <v>20</v>
      </c>
      <c r="U7" s="355">
        <v>21</v>
      </c>
      <c r="V7" s="355">
        <v>22</v>
      </c>
      <c r="W7" s="355">
        <v>23</v>
      </c>
      <c r="X7" s="355">
        <v>24</v>
      </c>
      <c r="Y7" s="355">
        <v>25</v>
      </c>
      <c r="Z7" s="355">
        <v>26</v>
      </c>
      <c r="AA7" s="355">
        <v>27</v>
      </c>
      <c r="AB7" s="355">
        <v>28</v>
      </c>
      <c r="AC7" s="355">
        <v>29</v>
      </c>
      <c r="AD7" s="355">
        <v>30</v>
      </c>
      <c r="AE7" s="355">
        <v>31</v>
      </c>
      <c r="AF7" s="355">
        <v>32</v>
      </c>
      <c r="AG7" s="355">
        <v>33</v>
      </c>
      <c r="AH7" s="355">
        <v>34</v>
      </c>
      <c r="AI7" s="355">
        <v>35</v>
      </c>
      <c r="AJ7" s="355">
        <v>36</v>
      </c>
      <c r="AK7" s="355">
        <v>37</v>
      </c>
      <c r="AL7" s="355">
        <v>38</v>
      </c>
      <c r="AM7" s="355">
        <v>39</v>
      </c>
      <c r="AN7" s="355">
        <v>40</v>
      </c>
      <c r="AO7" s="355">
        <v>41</v>
      </c>
      <c r="AP7" s="355">
        <v>42</v>
      </c>
      <c r="AQ7" s="355">
        <v>43</v>
      </c>
      <c r="AR7" s="355">
        <v>44</v>
      </c>
      <c r="AS7" s="355">
        <v>45</v>
      </c>
      <c r="AT7" s="355">
        <v>46</v>
      </c>
      <c r="AU7" s="355">
        <v>47</v>
      </c>
      <c r="AV7" s="355">
        <v>48</v>
      </c>
      <c r="AW7" s="355">
        <v>49</v>
      </c>
      <c r="AX7" s="355">
        <v>50</v>
      </c>
      <c r="AY7" s="355">
        <v>51</v>
      </c>
      <c r="AZ7" s="355">
        <v>52</v>
      </c>
      <c r="BA7" s="355">
        <v>53</v>
      </c>
      <c r="BB7" s="355">
        <v>54</v>
      </c>
      <c r="BC7" s="355">
        <v>55</v>
      </c>
      <c r="BD7" s="355">
        <v>56</v>
      </c>
      <c r="BE7" s="355">
        <v>57</v>
      </c>
      <c r="BF7" s="355">
        <v>58</v>
      </c>
      <c r="BG7" s="355">
        <v>59</v>
      </c>
      <c r="BH7" s="355">
        <v>60</v>
      </c>
      <c r="BI7" s="355">
        <v>61</v>
      </c>
      <c r="BJ7" s="355">
        <v>62</v>
      </c>
      <c r="BK7" s="355">
        <v>63</v>
      </c>
      <c r="BL7" s="355">
        <v>64</v>
      </c>
      <c r="BM7" s="355">
        <v>65</v>
      </c>
      <c r="BN7" s="355">
        <v>66</v>
      </c>
      <c r="BO7" s="355">
        <v>67</v>
      </c>
      <c r="BP7" s="355">
        <v>68</v>
      </c>
      <c r="BQ7" s="355">
        <v>69</v>
      </c>
      <c r="BR7" s="355">
        <v>70</v>
      </c>
      <c r="BS7" s="355">
        <v>71</v>
      </c>
      <c r="BT7" s="355">
        <v>72</v>
      </c>
      <c r="BU7" s="355">
        <v>73</v>
      </c>
      <c r="BV7" s="355">
        <v>74</v>
      </c>
      <c r="BW7" s="355">
        <v>75</v>
      </c>
      <c r="BX7" s="355">
        <v>76</v>
      </c>
      <c r="BY7" s="355">
        <v>77</v>
      </c>
      <c r="BZ7" s="355">
        <v>78</v>
      </c>
      <c r="CA7" s="355">
        <v>79</v>
      </c>
      <c r="CB7" s="355">
        <v>80</v>
      </c>
      <c r="CC7" s="355">
        <v>81</v>
      </c>
      <c r="CD7" s="355">
        <v>82</v>
      </c>
      <c r="CE7" s="355">
        <v>83</v>
      </c>
      <c r="CF7" s="355">
        <v>84</v>
      </c>
      <c r="CG7" s="355">
        <v>85</v>
      </c>
      <c r="CH7" s="355">
        <v>86</v>
      </c>
      <c r="CI7" s="355">
        <v>87</v>
      </c>
      <c r="CJ7" s="355">
        <v>88</v>
      </c>
      <c r="CK7" s="355">
        <v>89</v>
      </c>
      <c r="CL7" s="355">
        <v>90</v>
      </c>
      <c r="CM7" s="355">
        <v>91</v>
      </c>
      <c r="CN7" s="355">
        <v>92</v>
      </c>
      <c r="CO7" s="355">
        <v>93</v>
      </c>
      <c r="CP7" s="355">
        <v>94</v>
      </c>
      <c r="CQ7" s="355">
        <v>95</v>
      </c>
      <c r="CR7" s="355">
        <v>96</v>
      </c>
      <c r="CS7" s="355">
        <v>97</v>
      </c>
      <c r="CT7" s="355">
        <v>98</v>
      </c>
      <c r="CU7" s="355">
        <v>99</v>
      </c>
      <c r="CV7" s="355">
        <v>100</v>
      </c>
      <c r="CW7" s="355">
        <v>101</v>
      </c>
      <c r="CX7" s="355">
        <v>102</v>
      </c>
      <c r="CY7" s="355">
        <v>103</v>
      </c>
    </row>
    <row r="8" spans="1:104" ht="56.25" x14ac:dyDescent="0.25">
      <c r="A8" s="356" t="s">
        <v>971</v>
      </c>
      <c r="B8" s="248" t="s">
        <v>972</v>
      </c>
      <c r="C8" s="246" t="s">
        <v>4</v>
      </c>
      <c r="D8" s="246"/>
      <c r="E8" s="357"/>
      <c r="F8" s="357"/>
      <c r="G8" s="357"/>
      <c r="H8" s="358"/>
      <c r="I8" s="359"/>
      <c r="J8" s="360"/>
      <c r="K8" s="361"/>
      <c r="L8" s="362"/>
      <c r="M8" s="362"/>
      <c r="N8" s="363"/>
      <c r="O8" s="359"/>
      <c r="P8" s="364"/>
      <c r="Q8" s="361"/>
      <c r="R8" s="362"/>
      <c r="S8" s="362"/>
      <c r="T8" s="361"/>
      <c r="U8" s="362"/>
      <c r="V8" s="362"/>
      <c r="W8" s="361"/>
      <c r="X8" s="362"/>
      <c r="Y8" s="362"/>
      <c r="Z8" s="363"/>
      <c r="AA8" s="362"/>
      <c r="AB8" s="362"/>
      <c r="AC8" s="361"/>
      <c r="AD8" s="362"/>
      <c r="AE8" s="362"/>
      <c r="AF8" s="363"/>
      <c r="AG8" s="362"/>
      <c r="AH8" s="362"/>
      <c r="AI8" s="361"/>
      <c r="AJ8" s="362"/>
      <c r="AK8" s="362"/>
      <c r="AL8" s="361"/>
      <c r="AM8" s="362"/>
      <c r="AN8" s="362"/>
      <c r="AO8" s="361"/>
      <c r="AP8" s="362"/>
      <c r="AQ8" s="362"/>
      <c r="AR8" s="363"/>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c r="BQ8" s="362"/>
      <c r="BR8" s="362"/>
      <c r="BS8" s="362"/>
      <c r="BT8" s="362"/>
      <c r="BU8" s="362"/>
      <c r="BV8" s="362"/>
      <c r="BW8" s="362"/>
      <c r="BX8" s="362"/>
      <c r="BY8" s="362"/>
      <c r="BZ8" s="362"/>
      <c r="CA8" s="362"/>
      <c r="CB8" s="362"/>
      <c r="CC8" s="362"/>
      <c r="CD8" s="362"/>
      <c r="CE8" s="362"/>
      <c r="CF8" s="362"/>
      <c r="CG8" s="362"/>
      <c r="CH8" s="362"/>
      <c r="CI8" s="362"/>
      <c r="CJ8" s="362"/>
      <c r="CK8" s="362"/>
      <c r="CL8" s="362"/>
      <c r="CM8" s="362"/>
      <c r="CN8" s="362"/>
      <c r="CO8" s="362"/>
      <c r="CP8" s="362"/>
      <c r="CQ8" s="362"/>
      <c r="CR8" s="362"/>
      <c r="CS8" s="362"/>
      <c r="CT8" s="362"/>
      <c r="CU8" s="362"/>
      <c r="CV8" s="362"/>
      <c r="CW8" s="362"/>
      <c r="CX8" s="362"/>
      <c r="CY8" s="362"/>
    </row>
    <row r="9" spans="1:104" ht="56.25" x14ac:dyDescent="0.25">
      <c r="A9" s="252" t="s">
        <v>973</v>
      </c>
      <c r="B9" s="365" t="s">
        <v>972</v>
      </c>
      <c r="C9" s="376" t="s">
        <v>974</v>
      </c>
      <c r="D9" s="366" t="s">
        <v>975</v>
      </c>
      <c r="E9" s="367">
        <v>0</v>
      </c>
      <c r="F9" s="368">
        <v>318</v>
      </c>
      <c r="G9" s="369" t="s">
        <v>668</v>
      </c>
      <c r="H9" s="370">
        <v>0</v>
      </c>
      <c r="I9" s="371">
        <v>0</v>
      </c>
      <c r="J9" s="371" t="s">
        <v>1548</v>
      </c>
      <c r="K9" s="372">
        <v>0</v>
      </c>
      <c r="L9" s="373">
        <v>61</v>
      </c>
      <c r="M9" s="374" t="s">
        <v>1548</v>
      </c>
      <c r="N9" s="372">
        <v>0</v>
      </c>
      <c r="O9" s="373">
        <v>16</v>
      </c>
      <c r="P9" s="374" t="s">
        <v>1548</v>
      </c>
      <c r="Q9" s="372">
        <v>0</v>
      </c>
      <c r="R9" s="373">
        <v>8</v>
      </c>
      <c r="S9" s="373" t="s">
        <v>1548</v>
      </c>
      <c r="T9" s="372">
        <v>0</v>
      </c>
      <c r="U9" s="373">
        <v>6</v>
      </c>
      <c r="V9" s="374" t="s">
        <v>1548</v>
      </c>
      <c r="W9" s="372">
        <v>0</v>
      </c>
      <c r="X9" s="373">
        <v>7</v>
      </c>
      <c r="Y9" s="373" t="s">
        <v>1548</v>
      </c>
      <c r="Z9" s="375">
        <v>0</v>
      </c>
      <c r="AA9" s="373">
        <v>11</v>
      </c>
      <c r="AB9" s="373" t="s">
        <v>1548</v>
      </c>
      <c r="AC9" s="372">
        <v>0</v>
      </c>
      <c r="AD9" s="373">
        <v>3</v>
      </c>
      <c r="AE9" s="373" t="s">
        <v>1548</v>
      </c>
      <c r="AF9" s="375">
        <v>0</v>
      </c>
      <c r="AG9" s="373">
        <v>2</v>
      </c>
      <c r="AH9" s="373" t="s">
        <v>1548</v>
      </c>
      <c r="AI9" s="372">
        <v>0</v>
      </c>
      <c r="AJ9" s="373">
        <v>6</v>
      </c>
      <c r="AK9" s="373" t="s">
        <v>1548</v>
      </c>
      <c r="AL9" s="372">
        <v>0</v>
      </c>
      <c r="AM9" s="373">
        <v>34</v>
      </c>
      <c r="AN9" s="373" t="s">
        <v>1548</v>
      </c>
      <c r="AO9" s="372">
        <v>0</v>
      </c>
      <c r="AP9" s="373">
        <v>0</v>
      </c>
      <c r="AQ9" s="373" t="s">
        <v>1548</v>
      </c>
      <c r="AR9" s="375">
        <v>0</v>
      </c>
      <c r="AS9" s="373">
        <v>14</v>
      </c>
      <c r="AT9" s="373" t="s">
        <v>1548</v>
      </c>
      <c r="AU9" s="373">
        <v>0</v>
      </c>
      <c r="AV9" s="373">
        <v>17</v>
      </c>
      <c r="AW9" s="373" t="s">
        <v>1548</v>
      </c>
      <c r="AX9" s="373">
        <v>0</v>
      </c>
      <c r="AY9" s="373">
        <v>0</v>
      </c>
      <c r="AZ9" s="373" t="s">
        <v>1548</v>
      </c>
      <c r="BA9" s="373">
        <v>0</v>
      </c>
      <c r="BB9" s="373">
        <v>0</v>
      </c>
      <c r="BC9" s="373" t="s">
        <v>1548</v>
      </c>
      <c r="BD9" s="373">
        <v>0</v>
      </c>
      <c r="BE9" s="373">
        <v>5</v>
      </c>
      <c r="BF9" s="373" t="s">
        <v>1548</v>
      </c>
      <c r="BG9" s="373">
        <v>0</v>
      </c>
      <c r="BH9" s="373">
        <v>20</v>
      </c>
      <c r="BI9" s="373" t="s">
        <v>1548</v>
      </c>
      <c r="BJ9" s="373">
        <v>0</v>
      </c>
      <c r="BK9" s="373">
        <v>9</v>
      </c>
      <c r="BL9" s="373" t="s">
        <v>1548</v>
      </c>
      <c r="BM9" s="373">
        <v>0</v>
      </c>
      <c r="BN9" s="373">
        <v>0</v>
      </c>
      <c r="BO9" s="373" t="s">
        <v>1548</v>
      </c>
      <c r="BP9" s="373">
        <v>0</v>
      </c>
      <c r="BQ9" s="373">
        <v>2</v>
      </c>
      <c r="BR9" s="373" t="s">
        <v>1548</v>
      </c>
      <c r="BS9" s="373">
        <v>0</v>
      </c>
      <c r="BT9" s="373">
        <v>27</v>
      </c>
      <c r="BU9" s="373" t="s">
        <v>1548</v>
      </c>
      <c r="BV9" s="373">
        <v>0</v>
      </c>
      <c r="BW9" s="373">
        <v>8</v>
      </c>
      <c r="BX9" s="373" t="s">
        <v>1548</v>
      </c>
      <c r="BY9" s="373">
        <v>0</v>
      </c>
      <c r="BZ9" s="373">
        <v>5</v>
      </c>
      <c r="CA9" s="373" t="s">
        <v>1548</v>
      </c>
      <c r="CB9" s="373">
        <v>0</v>
      </c>
      <c r="CC9" s="373">
        <v>2</v>
      </c>
      <c r="CD9" s="373" t="s">
        <v>1548</v>
      </c>
      <c r="CE9" s="373">
        <v>0</v>
      </c>
      <c r="CF9" s="373">
        <v>0</v>
      </c>
      <c r="CG9" s="373" t="s">
        <v>1548</v>
      </c>
      <c r="CH9" s="373">
        <v>0</v>
      </c>
      <c r="CI9" s="373">
        <v>29</v>
      </c>
      <c r="CJ9" s="373" t="s">
        <v>1548</v>
      </c>
      <c r="CK9" s="373">
        <v>0</v>
      </c>
      <c r="CL9" s="373">
        <v>4</v>
      </c>
      <c r="CM9" s="373" t="s">
        <v>1548</v>
      </c>
      <c r="CN9" s="373">
        <v>0</v>
      </c>
      <c r="CO9" s="373">
        <v>6</v>
      </c>
      <c r="CP9" s="373" t="s">
        <v>1548</v>
      </c>
      <c r="CQ9" s="373">
        <v>0</v>
      </c>
      <c r="CR9" s="373">
        <v>16</v>
      </c>
      <c r="CS9" s="373" t="s">
        <v>1548</v>
      </c>
      <c r="CT9" s="373">
        <v>0</v>
      </c>
      <c r="CU9" s="373">
        <v>0</v>
      </c>
      <c r="CV9" s="373" t="s">
        <v>1548</v>
      </c>
      <c r="CW9" s="373">
        <v>0</v>
      </c>
      <c r="CX9" s="373">
        <v>0</v>
      </c>
      <c r="CY9" s="373" t="s">
        <v>1548</v>
      </c>
    </row>
    <row r="10" spans="1:104" ht="56.25" x14ac:dyDescent="0.25">
      <c r="A10" s="252" t="s">
        <v>976</v>
      </c>
      <c r="B10" s="365" t="s">
        <v>972</v>
      </c>
      <c r="C10" s="376"/>
      <c r="D10" s="376" t="s">
        <v>977</v>
      </c>
      <c r="E10" s="377">
        <v>20</v>
      </c>
      <c r="F10" s="368">
        <v>57</v>
      </c>
      <c r="G10" s="369">
        <v>2.85</v>
      </c>
      <c r="H10" s="370">
        <v>0</v>
      </c>
      <c r="I10" s="371">
        <v>0</v>
      </c>
      <c r="J10" s="371" t="s">
        <v>1548</v>
      </c>
      <c r="K10" s="372">
        <v>5</v>
      </c>
      <c r="L10" s="373">
        <v>4</v>
      </c>
      <c r="M10" s="374">
        <v>80</v>
      </c>
      <c r="N10" s="372">
        <v>3</v>
      </c>
      <c r="O10" s="373">
        <v>6</v>
      </c>
      <c r="P10" s="374">
        <v>0</v>
      </c>
      <c r="Q10" s="372">
        <v>2</v>
      </c>
      <c r="R10" s="373">
        <v>1</v>
      </c>
      <c r="S10" s="373">
        <v>0</v>
      </c>
      <c r="T10" s="372">
        <v>1</v>
      </c>
      <c r="U10" s="373">
        <v>0</v>
      </c>
      <c r="V10" s="374">
        <v>0</v>
      </c>
      <c r="W10" s="372">
        <v>3</v>
      </c>
      <c r="X10" s="373">
        <v>4</v>
      </c>
      <c r="Y10" s="373">
        <v>133.33333333333331</v>
      </c>
      <c r="Z10" s="375">
        <v>4</v>
      </c>
      <c r="AA10" s="373">
        <v>4</v>
      </c>
      <c r="AB10" s="373">
        <v>100</v>
      </c>
      <c r="AC10" s="372">
        <v>0</v>
      </c>
      <c r="AD10" s="373">
        <v>1</v>
      </c>
      <c r="AE10" s="373" t="s">
        <v>1548</v>
      </c>
      <c r="AF10" s="375">
        <v>1</v>
      </c>
      <c r="AG10" s="373">
        <v>0</v>
      </c>
      <c r="AH10" s="373">
        <v>0</v>
      </c>
      <c r="AI10" s="372">
        <v>1</v>
      </c>
      <c r="AJ10" s="373">
        <v>0</v>
      </c>
      <c r="AK10" s="373">
        <v>0</v>
      </c>
      <c r="AL10" s="372">
        <v>0</v>
      </c>
      <c r="AM10" s="373">
        <v>4</v>
      </c>
      <c r="AN10" s="373" t="s">
        <v>1548</v>
      </c>
      <c r="AO10" s="372">
        <v>0</v>
      </c>
      <c r="AP10" s="373">
        <v>0</v>
      </c>
      <c r="AQ10" s="373" t="s">
        <v>1548</v>
      </c>
      <c r="AR10" s="375">
        <v>0</v>
      </c>
      <c r="AS10" s="373">
        <v>3</v>
      </c>
      <c r="AT10" s="373" t="s">
        <v>1548</v>
      </c>
      <c r="AU10" s="373">
        <v>0</v>
      </c>
      <c r="AV10" s="373">
        <v>3</v>
      </c>
      <c r="AW10" s="373" t="s">
        <v>1548</v>
      </c>
      <c r="AX10" s="373">
        <v>0</v>
      </c>
      <c r="AY10" s="373">
        <v>0</v>
      </c>
      <c r="AZ10" s="373" t="s">
        <v>1548</v>
      </c>
      <c r="BA10" s="373">
        <v>0</v>
      </c>
      <c r="BB10" s="373">
        <v>0</v>
      </c>
      <c r="BC10" s="373" t="s">
        <v>1548</v>
      </c>
      <c r="BD10" s="373">
        <v>0</v>
      </c>
      <c r="BE10" s="373">
        <v>2</v>
      </c>
      <c r="BF10" s="373" t="s">
        <v>1548</v>
      </c>
      <c r="BG10" s="373">
        <v>0</v>
      </c>
      <c r="BH10" s="373">
        <v>6</v>
      </c>
      <c r="BI10" s="373" t="s">
        <v>1548</v>
      </c>
      <c r="BJ10" s="373">
        <v>0</v>
      </c>
      <c r="BK10" s="373">
        <v>0</v>
      </c>
      <c r="BL10" s="373" t="s">
        <v>1548</v>
      </c>
      <c r="BM10" s="373">
        <v>0</v>
      </c>
      <c r="BN10" s="373">
        <v>0</v>
      </c>
      <c r="BO10" s="373" t="s">
        <v>1548</v>
      </c>
      <c r="BP10" s="373">
        <v>0</v>
      </c>
      <c r="BQ10" s="373">
        <v>0</v>
      </c>
      <c r="BR10" s="373" t="s">
        <v>1548</v>
      </c>
      <c r="BS10" s="373">
        <v>0</v>
      </c>
      <c r="BT10" s="373">
        <v>5</v>
      </c>
      <c r="BU10" s="373" t="s">
        <v>1548</v>
      </c>
      <c r="BV10" s="373">
        <v>0</v>
      </c>
      <c r="BW10" s="373">
        <v>2</v>
      </c>
      <c r="BX10" s="373" t="s">
        <v>1548</v>
      </c>
      <c r="BY10" s="373">
        <v>0</v>
      </c>
      <c r="BZ10" s="373">
        <v>5</v>
      </c>
      <c r="CA10" s="373" t="s">
        <v>1548</v>
      </c>
      <c r="CB10" s="373">
        <v>0</v>
      </c>
      <c r="CC10" s="373">
        <v>0</v>
      </c>
      <c r="CD10" s="373" t="s">
        <v>1548</v>
      </c>
      <c r="CE10" s="373">
        <v>0</v>
      </c>
      <c r="CF10" s="373">
        <v>0</v>
      </c>
      <c r="CG10" s="373" t="s">
        <v>1548</v>
      </c>
      <c r="CH10" s="373">
        <v>0</v>
      </c>
      <c r="CI10" s="373">
        <v>3</v>
      </c>
      <c r="CJ10" s="373" t="s">
        <v>1548</v>
      </c>
      <c r="CK10" s="373">
        <v>0</v>
      </c>
      <c r="CL10" s="373">
        <v>0</v>
      </c>
      <c r="CM10" s="373" t="s">
        <v>1548</v>
      </c>
      <c r="CN10" s="373">
        <v>0</v>
      </c>
      <c r="CO10" s="373">
        <v>1</v>
      </c>
      <c r="CP10" s="373" t="s">
        <v>1548</v>
      </c>
      <c r="CQ10" s="373">
        <v>0</v>
      </c>
      <c r="CR10" s="373">
        <v>3</v>
      </c>
      <c r="CS10" s="373" t="s">
        <v>1548</v>
      </c>
      <c r="CT10" s="373">
        <v>0</v>
      </c>
      <c r="CU10" s="373">
        <v>0</v>
      </c>
      <c r="CV10" s="373" t="s">
        <v>1548</v>
      </c>
      <c r="CW10" s="373">
        <v>0</v>
      </c>
      <c r="CX10" s="373">
        <v>0</v>
      </c>
      <c r="CY10" s="373" t="s">
        <v>1548</v>
      </c>
    </row>
    <row r="11" spans="1:104" ht="56.25" x14ac:dyDescent="0.25">
      <c r="A11" s="252" t="s">
        <v>978</v>
      </c>
      <c r="B11" s="365" t="s">
        <v>972</v>
      </c>
      <c r="C11" s="376" t="s">
        <v>979</v>
      </c>
      <c r="D11" s="378" t="s">
        <v>980</v>
      </c>
      <c r="E11" s="379">
        <v>24287727.5</v>
      </c>
      <c r="F11" s="368">
        <v>15531153</v>
      </c>
      <c r="G11" s="369">
        <v>0.63946505493360795</v>
      </c>
      <c r="H11" s="380">
        <v>1360</v>
      </c>
      <c r="I11" s="381">
        <v>711</v>
      </c>
      <c r="J11" s="371">
        <v>52.279411764705884</v>
      </c>
      <c r="K11" s="372">
        <v>2500518</v>
      </c>
      <c r="L11" s="373">
        <v>1317272.5</v>
      </c>
      <c r="M11" s="374">
        <v>52.679984707168671</v>
      </c>
      <c r="N11" s="372">
        <v>1050000</v>
      </c>
      <c r="O11" s="373">
        <v>531228</v>
      </c>
      <c r="P11" s="374">
        <v>50.593142857142858</v>
      </c>
      <c r="Q11" s="372">
        <v>210022</v>
      </c>
      <c r="R11" s="373">
        <v>119705</v>
      </c>
      <c r="S11" s="373">
        <v>56.996409899915243</v>
      </c>
      <c r="T11" s="372">
        <v>950000</v>
      </c>
      <c r="U11" s="373">
        <v>491927.5</v>
      </c>
      <c r="V11" s="373">
        <v>51.781842105263152</v>
      </c>
      <c r="W11" s="372">
        <v>2385000</v>
      </c>
      <c r="X11" s="373">
        <v>399016.5</v>
      </c>
      <c r="Y11" s="373">
        <v>16.730251572327042</v>
      </c>
      <c r="Z11" s="375">
        <v>371152</v>
      </c>
      <c r="AA11" s="373">
        <v>189345</v>
      </c>
      <c r="AB11" s="373">
        <v>51.015486916411604</v>
      </c>
      <c r="AC11" s="372">
        <v>1340049</v>
      </c>
      <c r="AD11" s="373">
        <v>722474</v>
      </c>
      <c r="AE11" s="373">
        <v>53.913998667212915</v>
      </c>
      <c r="AF11" s="375">
        <v>1828748</v>
      </c>
      <c r="AG11" s="373">
        <v>885152.5</v>
      </c>
      <c r="AH11" s="373">
        <v>48.402103515629271</v>
      </c>
      <c r="AI11" s="372">
        <v>230000</v>
      </c>
      <c r="AJ11" s="373">
        <v>122513.5</v>
      </c>
      <c r="AK11" s="373">
        <v>53.266739130434779</v>
      </c>
      <c r="AL11" s="372">
        <v>1329000</v>
      </c>
      <c r="AM11" s="373">
        <v>647749.5</v>
      </c>
      <c r="AN11" s="373">
        <v>48.739616252821669</v>
      </c>
      <c r="AO11" s="372">
        <v>37820</v>
      </c>
      <c r="AP11" s="373">
        <v>20708</v>
      </c>
      <c r="AQ11" s="373">
        <v>54.754098360655732</v>
      </c>
      <c r="AR11" s="375">
        <v>2033061</v>
      </c>
      <c r="AS11" s="373">
        <v>1023581</v>
      </c>
      <c r="AT11" s="373">
        <v>50.346792349073645</v>
      </c>
      <c r="AU11" s="373">
        <v>1079248</v>
      </c>
      <c r="AV11" s="373">
        <v>536557</v>
      </c>
      <c r="AW11" s="373">
        <v>49.715820645486488</v>
      </c>
      <c r="AX11" s="373">
        <v>4500</v>
      </c>
      <c r="AY11" s="373">
        <v>4390</v>
      </c>
      <c r="AZ11" s="373">
        <v>97.555555555555557</v>
      </c>
      <c r="BA11" s="373">
        <v>285000</v>
      </c>
      <c r="BB11" s="373">
        <v>294998</v>
      </c>
      <c r="BC11" s="373">
        <v>103.50807017543859</v>
      </c>
      <c r="BD11" s="373">
        <v>330174</v>
      </c>
      <c r="BE11" s="373">
        <v>230530</v>
      </c>
      <c r="BF11" s="373">
        <v>69.820761174411075</v>
      </c>
      <c r="BG11" s="373">
        <v>385843</v>
      </c>
      <c r="BH11" s="373">
        <v>351142</v>
      </c>
      <c r="BI11" s="373">
        <v>91.006445626848233</v>
      </c>
      <c r="BJ11" s="373">
        <v>1200116.5</v>
      </c>
      <c r="BK11" s="373">
        <v>1164817</v>
      </c>
      <c r="BL11" s="373">
        <v>97.058660555037775</v>
      </c>
      <c r="BM11" s="373">
        <v>1600000</v>
      </c>
      <c r="BN11" s="373">
        <v>1698699</v>
      </c>
      <c r="BO11" s="373">
        <v>106.16868749999999</v>
      </c>
      <c r="BP11" s="373">
        <v>365000</v>
      </c>
      <c r="BQ11" s="373">
        <v>365283</v>
      </c>
      <c r="BR11" s="373">
        <v>100.07753424657535</v>
      </c>
      <c r="BS11" s="373">
        <v>426232</v>
      </c>
      <c r="BT11" s="373">
        <v>426953</v>
      </c>
      <c r="BU11" s="373">
        <v>100.16915670339156</v>
      </c>
      <c r="BV11" s="373">
        <v>360000</v>
      </c>
      <c r="BW11" s="373">
        <v>188973</v>
      </c>
      <c r="BX11" s="373">
        <v>52.4925</v>
      </c>
      <c r="BY11" s="373">
        <v>81788</v>
      </c>
      <c r="BZ11" s="373">
        <v>79673</v>
      </c>
      <c r="CA11" s="373">
        <v>97.414046070328169</v>
      </c>
      <c r="CB11" s="373">
        <v>100381</v>
      </c>
      <c r="CC11" s="373">
        <v>107670</v>
      </c>
      <c r="CD11" s="373">
        <v>107.26133431625506</v>
      </c>
      <c r="CE11" s="373">
        <v>0</v>
      </c>
      <c r="CF11" s="373">
        <v>0</v>
      </c>
      <c r="CG11" s="373" t="s">
        <v>1548</v>
      </c>
      <c r="CH11" s="373">
        <v>1412383</v>
      </c>
      <c r="CI11" s="373">
        <v>1389025</v>
      </c>
      <c r="CJ11" s="373">
        <v>98.346199295800076</v>
      </c>
      <c r="CK11" s="373">
        <v>944325</v>
      </c>
      <c r="CL11" s="373">
        <v>987810</v>
      </c>
      <c r="CM11" s="373">
        <v>104.60487649908666</v>
      </c>
      <c r="CN11" s="373">
        <v>520000</v>
      </c>
      <c r="CO11" s="373">
        <v>558163</v>
      </c>
      <c r="CP11" s="373">
        <v>107.33903846153848</v>
      </c>
      <c r="CQ11" s="373">
        <v>459596</v>
      </c>
      <c r="CR11" s="373">
        <v>446436</v>
      </c>
      <c r="CS11" s="373">
        <v>97.136615636341489</v>
      </c>
      <c r="CT11" s="373">
        <v>1231</v>
      </c>
      <c r="CU11" s="373">
        <v>962</v>
      </c>
      <c r="CV11" s="373">
        <v>78.147847278635254</v>
      </c>
      <c r="CW11" s="373">
        <v>465180</v>
      </c>
      <c r="CX11" s="373">
        <v>227688</v>
      </c>
      <c r="CY11" s="373">
        <v>48.946214368631495</v>
      </c>
    </row>
    <row r="12" spans="1:104" ht="56.25" x14ac:dyDescent="0.25">
      <c r="A12" s="252" t="s">
        <v>981</v>
      </c>
      <c r="B12" s="365" t="s">
        <v>972</v>
      </c>
      <c r="C12" s="376"/>
      <c r="D12" s="376" t="s">
        <v>982</v>
      </c>
      <c r="E12" s="379">
        <v>619289.5</v>
      </c>
      <c r="F12" s="368">
        <v>336458.5</v>
      </c>
      <c r="G12" s="369">
        <v>0.54329760152561923</v>
      </c>
      <c r="H12" s="380">
        <v>210</v>
      </c>
      <c r="I12" s="381">
        <v>52</v>
      </c>
      <c r="J12" s="371">
        <v>24.761904761904763</v>
      </c>
      <c r="K12" s="372">
        <v>55498</v>
      </c>
      <c r="L12" s="373">
        <v>26860.5</v>
      </c>
      <c r="M12" s="374">
        <v>48.399041406897545</v>
      </c>
      <c r="N12" s="372">
        <v>9400</v>
      </c>
      <c r="O12" s="373">
        <v>4771.5</v>
      </c>
      <c r="P12" s="374">
        <v>50.76063829787234</v>
      </c>
      <c r="Q12" s="372">
        <v>5415</v>
      </c>
      <c r="R12" s="373">
        <v>3270</v>
      </c>
      <c r="S12" s="373">
        <v>60.387811634349035</v>
      </c>
      <c r="T12" s="372">
        <v>12500</v>
      </c>
      <c r="U12" s="373">
        <v>6676</v>
      </c>
      <c r="V12" s="373">
        <v>53.408000000000001</v>
      </c>
      <c r="W12" s="372">
        <v>165453</v>
      </c>
      <c r="X12" s="373">
        <v>27070</v>
      </c>
      <c r="Y12" s="373">
        <v>16.361141834841312</v>
      </c>
      <c r="Z12" s="375">
        <v>8783</v>
      </c>
      <c r="AA12" s="373">
        <v>4149.5</v>
      </c>
      <c r="AB12" s="373">
        <v>47.244677217351708</v>
      </c>
      <c r="AC12" s="372">
        <v>13263</v>
      </c>
      <c r="AD12" s="373">
        <v>6811</v>
      </c>
      <c r="AE12" s="373">
        <v>51.353389127648342</v>
      </c>
      <c r="AF12" s="375">
        <v>14332</v>
      </c>
      <c r="AG12" s="373">
        <v>6903.5</v>
      </c>
      <c r="AH12" s="373">
        <v>48.168434272955622</v>
      </c>
      <c r="AI12" s="372">
        <v>14500</v>
      </c>
      <c r="AJ12" s="373">
        <v>8038</v>
      </c>
      <c r="AK12" s="373">
        <v>55.434482758620682</v>
      </c>
      <c r="AL12" s="372">
        <v>24622</v>
      </c>
      <c r="AM12" s="373">
        <v>6282</v>
      </c>
      <c r="AN12" s="373">
        <v>25.513768174803019</v>
      </c>
      <c r="AO12" s="372">
        <v>645</v>
      </c>
      <c r="AP12" s="373">
        <v>340.5</v>
      </c>
      <c r="AQ12" s="373">
        <v>52.79069767441861</v>
      </c>
      <c r="AR12" s="375">
        <v>26757.5</v>
      </c>
      <c r="AS12" s="373">
        <v>13540</v>
      </c>
      <c r="AT12" s="373">
        <v>50.60263477529665</v>
      </c>
      <c r="AU12" s="373">
        <v>58150</v>
      </c>
      <c r="AV12" s="373">
        <v>27917</v>
      </c>
      <c r="AW12" s="373">
        <v>48.008598452278591</v>
      </c>
      <c r="AX12" s="373">
        <v>70</v>
      </c>
      <c r="AY12" s="373">
        <v>70</v>
      </c>
      <c r="AZ12" s="373">
        <v>100</v>
      </c>
      <c r="BA12" s="373">
        <v>3300</v>
      </c>
      <c r="BB12" s="373">
        <v>3273</v>
      </c>
      <c r="BC12" s="373">
        <v>99.181818181818187</v>
      </c>
      <c r="BD12" s="373">
        <v>4591</v>
      </c>
      <c r="BE12" s="373">
        <v>4372</v>
      </c>
      <c r="BF12" s="373">
        <v>95.229797429753873</v>
      </c>
      <c r="BG12" s="373">
        <v>13900</v>
      </c>
      <c r="BH12" s="373">
        <v>12952</v>
      </c>
      <c r="BI12" s="373">
        <v>93.179856115107924</v>
      </c>
      <c r="BJ12" s="373">
        <v>11027</v>
      </c>
      <c r="BK12" s="373">
        <v>11720</v>
      </c>
      <c r="BL12" s="373">
        <v>106.2845742268976</v>
      </c>
      <c r="BM12" s="373">
        <v>14099</v>
      </c>
      <c r="BN12" s="373">
        <v>14090</v>
      </c>
      <c r="BO12" s="373">
        <v>99.936165685509621</v>
      </c>
      <c r="BP12" s="373">
        <v>41000</v>
      </c>
      <c r="BQ12" s="373">
        <v>41055</v>
      </c>
      <c r="BR12" s="373">
        <v>100.13414634146341</v>
      </c>
      <c r="BS12" s="373">
        <v>18128</v>
      </c>
      <c r="BT12" s="373">
        <v>18162</v>
      </c>
      <c r="BU12" s="373">
        <v>100.18755516328332</v>
      </c>
      <c r="BV12" s="373">
        <v>14000</v>
      </c>
      <c r="BW12" s="373">
        <v>6663</v>
      </c>
      <c r="BX12" s="373">
        <v>47.592857142857142</v>
      </c>
      <c r="BY12" s="373">
        <v>2430</v>
      </c>
      <c r="BZ12" s="373">
        <v>2251</v>
      </c>
      <c r="CA12" s="373">
        <v>92.63374485596708</v>
      </c>
      <c r="CB12" s="373">
        <v>3793</v>
      </c>
      <c r="CC12" s="373">
        <v>3547</v>
      </c>
      <c r="CD12" s="373">
        <v>93.514368573688373</v>
      </c>
      <c r="CE12" s="373">
        <v>0</v>
      </c>
      <c r="CF12" s="373">
        <v>0</v>
      </c>
      <c r="CG12" s="373" t="s">
        <v>1548</v>
      </c>
      <c r="CH12" s="373">
        <v>36994</v>
      </c>
      <c r="CI12" s="373">
        <v>33068</v>
      </c>
      <c r="CJ12" s="373">
        <v>89.387468238092666</v>
      </c>
      <c r="CK12" s="373">
        <v>14390</v>
      </c>
      <c r="CL12" s="373">
        <v>14505</v>
      </c>
      <c r="CM12" s="373">
        <v>100.79916608756081</v>
      </c>
      <c r="CN12" s="373">
        <v>18353</v>
      </c>
      <c r="CO12" s="373">
        <v>16298</v>
      </c>
      <c r="CP12" s="373">
        <v>88.80292050345993</v>
      </c>
      <c r="CQ12" s="373">
        <v>10741</v>
      </c>
      <c r="CR12" s="373">
        <v>10216</v>
      </c>
      <c r="CS12" s="373">
        <v>95.112186947211626</v>
      </c>
      <c r="CT12" s="373">
        <v>100</v>
      </c>
      <c r="CU12" s="373">
        <v>64</v>
      </c>
      <c r="CV12" s="373">
        <v>64</v>
      </c>
      <c r="CW12" s="373">
        <v>2845</v>
      </c>
      <c r="CX12" s="373">
        <v>1471</v>
      </c>
      <c r="CY12" s="373">
        <v>51.704745166959576</v>
      </c>
    </row>
    <row r="13" spans="1:104" ht="56.25" x14ac:dyDescent="0.25">
      <c r="A13" s="252" t="s">
        <v>983</v>
      </c>
      <c r="B13" s="365" t="s">
        <v>972</v>
      </c>
      <c r="C13" s="376"/>
      <c r="D13" s="376" t="s">
        <v>984</v>
      </c>
      <c r="E13" s="379">
        <v>47549855</v>
      </c>
      <c r="F13" s="368">
        <v>21971839</v>
      </c>
      <c r="G13" s="369">
        <v>0.46208004209476561</v>
      </c>
      <c r="H13" s="380">
        <v>2800</v>
      </c>
      <c r="I13" s="381">
        <v>1422</v>
      </c>
      <c r="J13" s="371">
        <v>50.785714285714292</v>
      </c>
      <c r="K13" s="372">
        <v>5001036</v>
      </c>
      <c r="L13" s="373">
        <v>2634545</v>
      </c>
      <c r="M13" s="374">
        <v>52.679984707168671</v>
      </c>
      <c r="N13" s="372">
        <v>2100000</v>
      </c>
      <c r="O13" s="373">
        <v>1062456</v>
      </c>
      <c r="P13" s="374">
        <v>50.593142857142858</v>
      </c>
      <c r="Q13" s="372">
        <v>420044</v>
      </c>
      <c r="R13" s="373">
        <v>239410</v>
      </c>
      <c r="S13" s="373">
        <v>56.996409899915243</v>
      </c>
      <c r="T13" s="372">
        <v>1900000</v>
      </c>
      <c r="U13" s="373">
        <v>983855</v>
      </c>
      <c r="V13" s="373">
        <v>51.781842105263152</v>
      </c>
      <c r="W13" s="372">
        <v>2385000</v>
      </c>
      <c r="X13" s="373">
        <v>798033</v>
      </c>
      <c r="Y13" s="373">
        <v>33.460503144654083</v>
      </c>
      <c r="Z13" s="375">
        <v>742304</v>
      </c>
      <c r="AA13" s="373">
        <v>378690</v>
      </c>
      <c r="AB13" s="373">
        <v>51.015486916411604</v>
      </c>
      <c r="AC13" s="372">
        <v>4020147</v>
      </c>
      <c r="AD13" s="373">
        <v>1444948</v>
      </c>
      <c r="AE13" s="373">
        <v>35.942665778141944</v>
      </c>
      <c r="AF13" s="375">
        <v>3673974</v>
      </c>
      <c r="AG13" s="373">
        <v>1083455</v>
      </c>
      <c r="AH13" s="373">
        <v>29.490001834525774</v>
      </c>
      <c r="AI13" s="372">
        <v>690000</v>
      </c>
      <c r="AJ13" s="373">
        <v>245027</v>
      </c>
      <c r="AK13" s="373">
        <v>35.511159420289857</v>
      </c>
      <c r="AL13" s="372">
        <v>2658000</v>
      </c>
      <c r="AM13" s="373">
        <v>1295499</v>
      </c>
      <c r="AN13" s="373">
        <v>48.739616252821669</v>
      </c>
      <c r="AO13" s="372">
        <v>75640</v>
      </c>
      <c r="AP13" s="373">
        <v>41416</v>
      </c>
      <c r="AQ13" s="373">
        <v>54.754098360655732</v>
      </c>
      <c r="AR13" s="375">
        <v>4066122</v>
      </c>
      <c r="AS13" s="373">
        <v>2047162</v>
      </c>
      <c r="AT13" s="373">
        <v>50.346792349073645</v>
      </c>
      <c r="AU13" s="373">
        <v>2158496</v>
      </c>
      <c r="AV13" s="373">
        <v>1073114</v>
      </c>
      <c r="AW13" s="373">
        <v>49.715820645486488</v>
      </c>
      <c r="AX13" s="373">
        <v>9000</v>
      </c>
      <c r="AY13" s="373">
        <v>8686</v>
      </c>
      <c r="AZ13" s="373">
        <v>96.51111111111112</v>
      </c>
      <c r="BA13" s="373">
        <v>570000</v>
      </c>
      <c r="BB13" s="373">
        <v>653819</v>
      </c>
      <c r="BC13" s="373">
        <v>114.70508771929823</v>
      </c>
      <c r="BD13" s="373">
        <v>563162</v>
      </c>
      <c r="BE13" s="373">
        <v>230530</v>
      </c>
      <c r="BF13" s="373">
        <v>40.934935240658994</v>
      </c>
      <c r="BG13" s="373">
        <v>385843</v>
      </c>
      <c r="BH13" s="373">
        <v>351142</v>
      </c>
      <c r="BI13" s="373">
        <v>91.006445626848233</v>
      </c>
      <c r="BJ13" s="373">
        <v>2400233</v>
      </c>
      <c r="BK13" s="373">
        <v>1164817</v>
      </c>
      <c r="BL13" s="373">
        <v>48.529330277518888</v>
      </c>
      <c r="BM13" s="373">
        <v>3200000</v>
      </c>
      <c r="BN13" s="373">
        <v>1698699</v>
      </c>
      <c r="BO13" s="373">
        <v>53.084343749999995</v>
      </c>
      <c r="BP13" s="373">
        <v>365000</v>
      </c>
      <c r="BQ13" s="373">
        <v>121761</v>
      </c>
      <c r="BR13" s="373">
        <v>33.359178082191782</v>
      </c>
      <c r="BS13" s="373">
        <v>852465</v>
      </c>
      <c r="BT13" s="373">
        <v>426953</v>
      </c>
      <c r="BU13" s="373">
        <v>50.084519599045116</v>
      </c>
      <c r="BV13" s="373">
        <v>360000</v>
      </c>
      <c r="BW13" s="373">
        <v>188973</v>
      </c>
      <c r="BX13" s="373">
        <v>52.4925</v>
      </c>
      <c r="BY13" s="373">
        <v>163576</v>
      </c>
      <c r="BZ13" s="373">
        <v>79673</v>
      </c>
      <c r="CA13" s="373">
        <v>48.707023035164084</v>
      </c>
      <c r="CB13" s="373">
        <v>2007621</v>
      </c>
      <c r="CC13" s="373">
        <v>107670</v>
      </c>
      <c r="CD13" s="373">
        <v>5.3630640444585902</v>
      </c>
      <c r="CE13" s="373">
        <v>0</v>
      </c>
      <c r="CF13" s="373">
        <v>0</v>
      </c>
      <c r="CG13" s="373" t="s">
        <v>1548</v>
      </c>
      <c r="CH13" s="373">
        <v>2824766</v>
      </c>
      <c r="CI13" s="373">
        <v>1389025</v>
      </c>
      <c r="CJ13" s="373">
        <v>49.173099647900038</v>
      </c>
      <c r="CK13" s="373">
        <v>1888650</v>
      </c>
      <c r="CL13" s="373">
        <v>987810</v>
      </c>
      <c r="CM13" s="373">
        <v>52.302438249543329</v>
      </c>
      <c r="CN13" s="373">
        <v>1140000</v>
      </c>
      <c r="CO13" s="373">
        <v>558163</v>
      </c>
      <c r="CP13" s="373">
        <v>48.961666666666666</v>
      </c>
      <c r="CQ13" s="373">
        <v>459596</v>
      </c>
      <c r="CR13" s="373">
        <v>446436</v>
      </c>
      <c r="CS13" s="373">
        <v>97.136615636341489</v>
      </c>
      <c r="CT13" s="373">
        <v>1200</v>
      </c>
      <c r="CU13" s="373">
        <v>962</v>
      </c>
      <c r="CV13" s="373">
        <v>80.166666666666657</v>
      </c>
      <c r="CW13" s="373">
        <v>465180</v>
      </c>
      <c r="CX13" s="373">
        <v>227688</v>
      </c>
      <c r="CY13" s="373">
        <v>48.946214368631495</v>
      </c>
    </row>
    <row r="14" spans="1:104" ht="56.25" x14ac:dyDescent="0.25">
      <c r="A14" s="252" t="s">
        <v>985</v>
      </c>
      <c r="B14" s="365" t="s">
        <v>972</v>
      </c>
      <c r="C14" s="376" t="s">
        <v>986</v>
      </c>
      <c r="D14" s="378" t="s">
        <v>987</v>
      </c>
      <c r="E14" s="379">
        <v>19190</v>
      </c>
      <c r="F14" s="368">
        <v>29222</v>
      </c>
      <c r="G14" s="369">
        <v>1.5227722772277228</v>
      </c>
      <c r="H14" s="380">
        <v>210</v>
      </c>
      <c r="I14" s="381">
        <v>220</v>
      </c>
      <c r="J14" s="371">
        <v>104.76190476190477</v>
      </c>
      <c r="K14" s="372">
        <v>2606</v>
      </c>
      <c r="L14" s="373">
        <v>2647</v>
      </c>
      <c r="M14" s="374">
        <v>101.57329240214889</v>
      </c>
      <c r="N14" s="372">
        <v>1000</v>
      </c>
      <c r="O14" s="373">
        <v>884</v>
      </c>
      <c r="P14" s="374">
        <v>88.4</v>
      </c>
      <c r="Q14" s="372">
        <v>136</v>
      </c>
      <c r="R14" s="373">
        <v>198</v>
      </c>
      <c r="S14" s="373">
        <v>145.58823529411765</v>
      </c>
      <c r="T14" s="372">
        <v>350</v>
      </c>
      <c r="U14" s="373">
        <v>1321</v>
      </c>
      <c r="V14" s="373">
        <v>377.42857142857144</v>
      </c>
      <c r="W14" s="372">
        <v>1280</v>
      </c>
      <c r="X14" s="373">
        <v>1396</v>
      </c>
      <c r="Y14" s="373">
        <v>109.0625</v>
      </c>
      <c r="Z14" s="375">
        <v>350</v>
      </c>
      <c r="AA14" s="373">
        <v>590</v>
      </c>
      <c r="AB14" s="373">
        <v>168.57142857142858</v>
      </c>
      <c r="AC14" s="372">
        <v>102</v>
      </c>
      <c r="AD14" s="373">
        <v>102</v>
      </c>
      <c r="AE14" s="373">
        <v>100</v>
      </c>
      <c r="AF14" s="375">
        <v>166</v>
      </c>
      <c r="AG14" s="373">
        <v>222</v>
      </c>
      <c r="AH14" s="373">
        <v>133.73493975903614</v>
      </c>
      <c r="AI14" s="372">
        <v>400</v>
      </c>
      <c r="AJ14" s="373">
        <v>556</v>
      </c>
      <c r="AK14" s="373">
        <v>139</v>
      </c>
      <c r="AL14" s="372">
        <v>300</v>
      </c>
      <c r="AM14" s="373">
        <v>765</v>
      </c>
      <c r="AN14" s="373">
        <v>254.99999999999997</v>
      </c>
      <c r="AO14" s="372">
        <v>42</v>
      </c>
      <c r="AP14" s="373">
        <v>30</v>
      </c>
      <c r="AQ14" s="373">
        <v>71.428571428571431</v>
      </c>
      <c r="AR14" s="375">
        <v>2100</v>
      </c>
      <c r="AS14" s="373">
        <v>2853</v>
      </c>
      <c r="AT14" s="373">
        <v>135.85714285714286</v>
      </c>
      <c r="AU14" s="373">
        <v>600</v>
      </c>
      <c r="AV14" s="373">
        <v>964</v>
      </c>
      <c r="AW14" s="373">
        <v>160.66666666666666</v>
      </c>
      <c r="AX14" s="373">
        <v>60</v>
      </c>
      <c r="AY14" s="373">
        <v>102</v>
      </c>
      <c r="AZ14" s="373">
        <v>170</v>
      </c>
      <c r="BA14" s="373">
        <v>170</v>
      </c>
      <c r="BB14" s="373">
        <v>175</v>
      </c>
      <c r="BC14" s="373">
        <v>102.94117647058823</v>
      </c>
      <c r="BD14" s="373">
        <v>150</v>
      </c>
      <c r="BE14" s="373">
        <v>344</v>
      </c>
      <c r="BF14" s="373">
        <v>229.33333333333334</v>
      </c>
      <c r="BG14" s="373">
        <v>150</v>
      </c>
      <c r="BH14" s="373">
        <v>508</v>
      </c>
      <c r="BI14" s="373">
        <v>338.66666666666669</v>
      </c>
      <c r="BJ14" s="373">
        <v>68</v>
      </c>
      <c r="BK14" s="373">
        <v>68</v>
      </c>
      <c r="BL14" s="373">
        <v>100</v>
      </c>
      <c r="BM14" s="373">
        <v>340</v>
      </c>
      <c r="BN14" s="373">
        <v>672</v>
      </c>
      <c r="BO14" s="373">
        <v>197.64705882352942</v>
      </c>
      <c r="BP14" s="373">
        <v>3000</v>
      </c>
      <c r="BQ14" s="373">
        <v>6473</v>
      </c>
      <c r="BR14" s="373">
        <v>215.76666666666665</v>
      </c>
      <c r="BS14" s="373">
        <v>1450</v>
      </c>
      <c r="BT14" s="373">
        <v>1505</v>
      </c>
      <c r="BU14" s="373">
        <v>103.79310344827586</v>
      </c>
      <c r="BV14" s="373">
        <v>800</v>
      </c>
      <c r="BW14" s="373">
        <v>1610</v>
      </c>
      <c r="BX14" s="373">
        <v>201.25000000000003</v>
      </c>
      <c r="BY14" s="373">
        <v>500</v>
      </c>
      <c r="BZ14" s="373">
        <v>543</v>
      </c>
      <c r="CA14" s="373">
        <v>108.60000000000001</v>
      </c>
      <c r="CB14" s="373">
        <v>400</v>
      </c>
      <c r="CC14" s="373">
        <v>494</v>
      </c>
      <c r="CD14" s="373">
        <v>123.50000000000001</v>
      </c>
      <c r="CE14" s="373">
        <v>0</v>
      </c>
      <c r="CF14" s="373">
        <v>0</v>
      </c>
      <c r="CG14" s="373" t="s">
        <v>1548</v>
      </c>
      <c r="CH14" s="373">
        <v>550</v>
      </c>
      <c r="CI14" s="373">
        <v>1513</v>
      </c>
      <c r="CJ14" s="373">
        <v>275.09090909090912</v>
      </c>
      <c r="CK14" s="373">
        <v>650</v>
      </c>
      <c r="CL14" s="373">
        <v>654</v>
      </c>
      <c r="CM14" s="373">
        <v>100.61538461538461</v>
      </c>
      <c r="CN14" s="373">
        <v>500</v>
      </c>
      <c r="CO14" s="373">
        <v>842</v>
      </c>
      <c r="CP14" s="373">
        <v>168.4</v>
      </c>
      <c r="CQ14" s="373">
        <v>580</v>
      </c>
      <c r="CR14" s="373">
        <v>665</v>
      </c>
      <c r="CS14" s="373">
        <v>114.65517241379311</v>
      </c>
      <c r="CT14" s="373">
        <v>100</v>
      </c>
      <c r="CU14" s="373">
        <v>107</v>
      </c>
      <c r="CV14" s="373">
        <v>107</v>
      </c>
      <c r="CW14" s="373">
        <v>80</v>
      </c>
      <c r="CX14" s="373">
        <v>199</v>
      </c>
      <c r="CY14" s="373">
        <v>248.74999999999997</v>
      </c>
    </row>
    <row r="15" spans="1:104" ht="56.25" x14ac:dyDescent="0.25">
      <c r="A15" s="252" t="s">
        <v>988</v>
      </c>
      <c r="B15" s="365" t="s">
        <v>972</v>
      </c>
      <c r="C15" s="376"/>
      <c r="D15" s="378" t="s">
        <v>989</v>
      </c>
      <c r="E15" s="379">
        <v>4187</v>
      </c>
      <c r="F15" s="368">
        <v>6680</v>
      </c>
      <c r="G15" s="369">
        <v>1.5954143778361596</v>
      </c>
      <c r="H15" s="380">
        <v>18</v>
      </c>
      <c r="I15" s="381">
        <v>17</v>
      </c>
      <c r="J15" s="371">
        <v>94.444444444444443</v>
      </c>
      <c r="K15" s="372">
        <v>434</v>
      </c>
      <c r="L15" s="373">
        <v>540</v>
      </c>
      <c r="M15" s="374">
        <v>124.42396313364054</v>
      </c>
      <c r="N15" s="372">
        <v>200</v>
      </c>
      <c r="O15" s="373">
        <v>320</v>
      </c>
      <c r="P15" s="374">
        <v>160</v>
      </c>
      <c r="Q15" s="372">
        <v>54</v>
      </c>
      <c r="R15" s="373">
        <v>79</v>
      </c>
      <c r="S15" s="373">
        <v>146.2962962962963</v>
      </c>
      <c r="T15" s="372">
        <v>126</v>
      </c>
      <c r="U15" s="373">
        <v>256</v>
      </c>
      <c r="V15" s="373">
        <v>203.17460317460316</v>
      </c>
      <c r="W15" s="372">
        <v>416</v>
      </c>
      <c r="X15" s="373">
        <v>477</v>
      </c>
      <c r="Y15" s="373">
        <v>114.66346153846155</v>
      </c>
      <c r="Z15" s="375">
        <v>100</v>
      </c>
      <c r="AA15" s="373">
        <v>113</v>
      </c>
      <c r="AB15" s="373">
        <v>112.99999999999999</v>
      </c>
      <c r="AC15" s="372">
        <v>81</v>
      </c>
      <c r="AD15" s="373">
        <v>82</v>
      </c>
      <c r="AE15" s="373">
        <v>101.23456790123457</v>
      </c>
      <c r="AF15" s="375">
        <v>58</v>
      </c>
      <c r="AG15" s="373">
        <v>99</v>
      </c>
      <c r="AH15" s="373">
        <v>170.68965517241378</v>
      </c>
      <c r="AI15" s="372">
        <v>60</v>
      </c>
      <c r="AJ15" s="373">
        <v>87</v>
      </c>
      <c r="AK15" s="373">
        <v>145</v>
      </c>
      <c r="AL15" s="372">
        <v>80</v>
      </c>
      <c r="AM15" s="373">
        <v>145</v>
      </c>
      <c r="AN15" s="373">
        <v>181.25</v>
      </c>
      <c r="AO15" s="372">
        <v>2</v>
      </c>
      <c r="AP15" s="373">
        <v>2</v>
      </c>
      <c r="AQ15" s="373">
        <v>100</v>
      </c>
      <c r="AR15" s="375">
        <v>580</v>
      </c>
      <c r="AS15" s="373">
        <v>525</v>
      </c>
      <c r="AT15" s="373">
        <v>90.517241379310349</v>
      </c>
      <c r="AU15" s="373">
        <v>120</v>
      </c>
      <c r="AV15" s="373">
        <v>428</v>
      </c>
      <c r="AW15" s="373">
        <v>356.66666666666669</v>
      </c>
      <c r="AX15" s="373">
        <v>8</v>
      </c>
      <c r="AY15" s="373">
        <v>8</v>
      </c>
      <c r="AZ15" s="373">
        <v>100</v>
      </c>
      <c r="BA15" s="373">
        <v>25</v>
      </c>
      <c r="BB15" s="373">
        <v>17</v>
      </c>
      <c r="BC15" s="373">
        <v>68</v>
      </c>
      <c r="BD15" s="373">
        <v>70</v>
      </c>
      <c r="BE15" s="373">
        <v>220</v>
      </c>
      <c r="BF15" s="373">
        <v>314.28571428571428</v>
      </c>
      <c r="BG15" s="373">
        <v>120</v>
      </c>
      <c r="BH15" s="373">
        <v>311</v>
      </c>
      <c r="BI15" s="373">
        <v>259.16666666666669</v>
      </c>
      <c r="BJ15" s="373">
        <v>100</v>
      </c>
      <c r="BK15" s="373">
        <v>116</v>
      </c>
      <c r="BL15" s="373">
        <v>115.99999999999999</v>
      </c>
      <c r="BM15" s="373">
        <v>115</v>
      </c>
      <c r="BN15" s="373">
        <v>150</v>
      </c>
      <c r="BO15" s="373">
        <v>130.43478260869566</v>
      </c>
      <c r="BP15" s="373">
        <v>300</v>
      </c>
      <c r="BQ15" s="373">
        <v>468</v>
      </c>
      <c r="BR15" s="373">
        <v>156</v>
      </c>
      <c r="BS15" s="373">
        <v>232</v>
      </c>
      <c r="BT15" s="373">
        <v>738</v>
      </c>
      <c r="BU15" s="373">
        <v>318.10344827586204</v>
      </c>
      <c r="BV15" s="373">
        <v>98</v>
      </c>
      <c r="BW15" s="373">
        <v>122</v>
      </c>
      <c r="BX15" s="373">
        <v>124.48979591836735</v>
      </c>
      <c r="BY15" s="373">
        <v>30</v>
      </c>
      <c r="BZ15" s="373">
        <v>35</v>
      </c>
      <c r="CA15" s="373">
        <v>116.66666666666667</v>
      </c>
      <c r="CB15" s="373">
        <v>38</v>
      </c>
      <c r="CC15" s="373">
        <v>49</v>
      </c>
      <c r="CD15" s="373">
        <v>128.94736842105263</v>
      </c>
      <c r="CE15" s="373">
        <v>0</v>
      </c>
      <c r="CF15" s="373">
        <v>0</v>
      </c>
      <c r="CG15" s="373" t="s">
        <v>1548</v>
      </c>
      <c r="CH15" s="373">
        <v>100</v>
      </c>
      <c r="CI15" s="373">
        <v>314</v>
      </c>
      <c r="CJ15" s="373">
        <v>314</v>
      </c>
      <c r="CK15" s="373">
        <v>200</v>
      </c>
      <c r="CL15" s="373">
        <v>205</v>
      </c>
      <c r="CM15" s="373">
        <v>102.49999999999999</v>
      </c>
      <c r="CN15" s="373">
        <v>300</v>
      </c>
      <c r="CO15" s="373">
        <v>586</v>
      </c>
      <c r="CP15" s="373">
        <v>195.33333333333334</v>
      </c>
      <c r="CQ15" s="373">
        <v>100</v>
      </c>
      <c r="CR15" s="373">
        <v>120</v>
      </c>
      <c r="CS15" s="373">
        <v>120</v>
      </c>
      <c r="CT15" s="373">
        <v>2</v>
      </c>
      <c r="CU15" s="373">
        <v>6</v>
      </c>
      <c r="CV15" s="373">
        <v>300</v>
      </c>
      <c r="CW15" s="373">
        <v>20</v>
      </c>
      <c r="CX15" s="373">
        <v>45</v>
      </c>
      <c r="CY15" s="373">
        <v>225</v>
      </c>
    </row>
    <row r="16" spans="1:104" ht="56.25" x14ac:dyDescent="0.25">
      <c r="A16" s="252" t="s">
        <v>990</v>
      </c>
      <c r="B16" s="365" t="s">
        <v>972</v>
      </c>
      <c r="C16" s="376" t="s">
        <v>991</v>
      </c>
      <c r="D16" s="378" t="s">
        <v>992</v>
      </c>
      <c r="E16" s="379">
        <v>414721</v>
      </c>
      <c r="F16" s="368">
        <v>375114</v>
      </c>
      <c r="G16" s="369">
        <v>0.90449724031336731</v>
      </c>
      <c r="H16" s="370">
        <v>0</v>
      </c>
      <c r="I16" s="371">
        <v>0</v>
      </c>
      <c r="J16" s="371" t="s">
        <v>1548</v>
      </c>
      <c r="K16" s="372">
        <v>50582</v>
      </c>
      <c r="L16" s="373">
        <v>52529</v>
      </c>
      <c r="M16" s="374">
        <v>103.84919536594046</v>
      </c>
      <c r="N16" s="372">
        <v>50000</v>
      </c>
      <c r="O16" s="373">
        <v>35139</v>
      </c>
      <c r="P16" s="374">
        <v>70.277999999999992</v>
      </c>
      <c r="Q16" s="372">
        <v>0</v>
      </c>
      <c r="R16" s="373">
        <v>0</v>
      </c>
      <c r="S16" s="373" t="s">
        <v>1548</v>
      </c>
      <c r="T16" s="372">
        <v>0</v>
      </c>
      <c r="U16" s="373">
        <v>0</v>
      </c>
      <c r="V16" s="374" t="s">
        <v>1548</v>
      </c>
      <c r="W16" s="372">
        <v>6200</v>
      </c>
      <c r="X16" s="373">
        <v>13386</v>
      </c>
      <c r="Y16" s="373">
        <v>215.90322580645162</v>
      </c>
      <c r="Z16" s="375">
        <v>24000</v>
      </c>
      <c r="AA16" s="373">
        <v>33226</v>
      </c>
      <c r="AB16" s="373">
        <v>138.44166666666666</v>
      </c>
      <c r="AC16" s="372">
        <v>0</v>
      </c>
      <c r="AD16" s="373">
        <v>0</v>
      </c>
      <c r="AE16" s="373" t="s">
        <v>1548</v>
      </c>
      <c r="AF16" s="375">
        <v>94671</v>
      </c>
      <c r="AG16" s="373">
        <v>67568</v>
      </c>
      <c r="AH16" s="373">
        <v>71.371380887494581</v>
      </c>
      <c r="AI16" s="372">
        <v>41000</v>
      </c>
      <c r="AJ16" s="373">
        <v>35693</v>
      </c>
      <c r="AK16" s="373">
        <v>87.056097560975616</v>
      </c>
      <c r="AL16" s="372">
        <v>0</v>
      </c>
      <c r="AM16" s="373">
        <v>0</v>
      </c>
      <c r="AN16" s="373" t="s">
        <v>1548</v>
      </c>
      <c r="AO16" s="372">
        <v>310</v>
      </c>
      <c r="AP16" s="373">
        <v>416</v>
      </c>
      <c r="AQ16" s="373">
        <v>134.1935483870968</v>
      </c>
      <c r="AR16" s="375">
        <v>0</v>
      </c>
      <c r="AS16" s="373">
        <v>0</v>
      </c>
      <c r="AT16" s="373" t="s">
        <v>1548</v>
      </c>
      <c r="AU16" s="373">
        <v>0</v>
      </c>
      <c r="AV16" s="373">
        <v>0</v>
      </c>
      <c r="AW16" s="373" t="s">
        <v>1548</v>
      </c>
      <c r="AX16" s="373">
        <v>0</v>
      </c>
      <c r="AY16" s="373">
        <v>0</v>
      </c>
      <c r="AZ16" s="373" t="s">
        <v>1548</v>
      </c>
      <c r="BA16" s="373">
        <v>0</v>
      </c>
      <c r="BB16" s="373">
        <v>0</v>
      </c>
      <c r="BC16" s="373" t="s">
        <v>1548</v>
      </c>
      <c r="BD16" s="373">
        <v>4800</v>
      </c>
      <c r="BE16" s="373">
        <v>4666</v>
      </c>
      <c r="BF16" s="373">
        <v>97.208333333333329</v>
      </c>
      <c r="BG16" s="373">
        <v>0</v>
      </c>
      <c r="BH16" s="373">
        <v>0</v>
      </c>
      <c r="BI16" s="373" t="s">
        <v>1548</v>
      </c>
      <c r="BJ16" s="373">
        <v>0</v>
      </c>
      <c r="BK16" s="373">
        <v>0</v>
      </c>
      <c r="BL16" s="373" t="s">
        <v>1548</v>
      </c>
      <c r="BM16" s="373">
        <v>18000</v>
      </c>
      <c r="BN16" s="373">
        <v>19730</v>
      </c>
      <c r="BO16" s="373">
        <v>109.6111111111111</v>
      </c>
      <c r="BP16" s="373">
        <v>45000</v>
      </c>
      <c r="BQ16" s="373">
        <v>38397</v>
      </c>
      <c r="BR16" s="373">
        <v>85.326666666666668</v>
      </c>
      <c r="BS16" s="373">
        <v>22500</v>
      </c>
      <c r="BT16" s="373">
        <v>13706</v>
      </c>
      <c r="BU16" s="373">
        <v>60.915555555555557</v>
      </c>
      <c r="BV16" s="373">
        <v>14000</v>
      </c>
      <c r="BW16" s="373">
        <v>13706</v>
      </c>
      <c r="BX16" s="373">
        <v>97.899999999999991</v>
      </c>
      <c r="BY16" s="373">
        <v>9000</v>
      </c>
      <c r="BZ16" s="373">
        <v>11741</v>
      </c>
      <c r="CA16" s="373">
        <v>130.45555555555555</v>
      </c>
      <c r="CB16" s="373">
        <v>9200</v>
      </c>
      <c r="CC16" s="373">
        <v>8087</v>
      </c>
      <c r="CD16" s="373">
        <v>87.902173913043484</v>
      </c>
      <c r="CE16" s="373">
        <v>0</v>
      </c>
      <c r="CF16" s="373">
        <v>0</v>
      </c>
      <c r="CG16" s="373" t="s">
        <v>1548</v>
      </c>
      <c r="CH16" s="373">
        <v>9832</v>
      </c>
      <c r="CI16" s="373">
        <v>9585</v>
      </c>
      <c r="CJ16" s="373">
        <v>97.487794955248162</v>
      </c>
      <c r="CK16" s="373">
        <v>0</v>
      </c>
      <c r="CL16" s="373">
        <v>0</v>
      </c>
      <c r="CM16" s="373" t="s">
        <v>1548</v>
      </c>
      <c r="CN16" s="373">
        <v>15386</v>
      </c>
      <c r="CO16" s="373">
        <v>17187</v>
      </c>
      <c r="CP16" s="373">
        <v>111.70544650981411</v>
      </c>
      <c r="CQ16" s="373">
        <v>0</v>
      </c>
      <c r="CR16" s="373">
        <v>0</v>
      </c>
      <c r="CS16" s="373" t="s">
        <v>1548</v>
      </c>
      <c r="CT16" s="373">
        <v>0</v>
      </c>
      <c r="CU16" s="373">
        <v>0</v>
      </c>
      <c r="CV16" s="373" t="s">
        <v>1548</v>
      </c>
      <c r="CW16" s="373">
        <v>240</v>
      </c>
      <c r="CX16" s="373">
        <v>352</v>
      </c>
      <c r="CY16" s="373">
        <v>146.66666666666666</v>
      </c>
    </row>
    <row r="17" spans="1:103" ht="56.25" x14ac:dyDescent="0.25">
      <c r="A17" s="252" t="s">
        <v>993</v>
      </c>
      <c r="B17" s="365" t="s">
        <v>972</v>
      </c>
      <c r="C17" s="376"/>
      <c r="D17" s="378" t="s">
        <v>994</v>
      </c>
      <c r="E17" s="379">
        <v>70153</v>
      </c>
      <c r="F17" s="368">
        <v>45008</v>
      </c>
      <c r="G17" s="369">
        <v>0.64156914173306911</v>
      </c>
      <c r="H17" s="370">
        <v>0</v>
      </c>
      <c r="I17" s="371">
        <v>0</v>
      </c>
      <c r="J17" s="371" t="s">
        <v>1548</v>
      </c>
      <c r="K17" s="372">
        <v>5321</v>
      </c>
      <c r="L17" s="373">
        <v>6110</v>
      </c>
      <c r="M17" s="374">
        <v>114.82803984213494</v>
      </c>
      <c r="N17" s="372">
        <v>100</v>
      </c>
      <c r="O17" s="373">
        <v>50</v>
      </c>
      <c r="P17" s="374">
        <v>50</v>
      </c>
      <c r="Q17" s="372">
        <v>0</v>
      </c>
      <c r="R17" s="373">
        <v>0</v>
      </c>
      <c r="S17" s="373" t="s">
        <v>1548</v>
      </c>
      <c r="T17" s="372">
        <v>0</v>
      </c>
      <c r="U17" s="373">
        <v>0</v>
      </c>
      <c r="V17" s="374" t="s">
        <v>1548</v>
      </c>
      <c r="W17" s="372">
        <v>118</v>
      </c>
      <c r="X17" s="373">
        <v>15</v>
      </c>
      <c r="Y17" s="373">
        <v>12.711864406779661</v>
      </c>
      <c r="Z17" s="375">
        <v>0</v>
      </c>
      <c r="AA17" s="373">
        <v>2</v>
      </c>
      <c r="AB17" s="373" t="s">
        <v>1548</v>
      </c>
      <c r="AC17" s="372">
        <v>0</v>
      </c>
      <c r="AD17" s="373">
        <v>0</v>
      </c>
      <c r="AE17" s="373" t="s">
        <v>1548</v>
      </c>
      <c r="AF17" s="375">
        <v>182</v>
      </c>
      <c r="AG17" s="373">
        <v>12</v>
      </c>
      <c r="AH17" s="373">
        <v>6.593406593406594</v>
      </c>
      <c r="AI17" s="372">
        <v>0</v>
      </c>
      <c r="AJ17" s="373">
        <v>0</v>
      </c>
      <c r="AK17" s="373" t="s">
        <v>1548</v>
      </c>
      <c r="AL17" s="372">
        <v>0</v>
      </c>
      <c r="AM17" s="373">
        <v>0</v>
      </c>
      <c r="AN17" s="373" t="s">
        <v>1548</v>
      </c>
      <c r="AO17" s="372">
        <v>3400</v>
      </c>
      <c r="AP17" s="373">
        <v>4544</v>
      </c>
      <c r="AQ17" s="373">
        <v>133.64705882352942</v>
      </c>
      <c r="AR17" s="375">
        <v>0</v>
      </c>
      <c r="AS17" s="373">
        <v>0</v>
      </c>
      <c r="AT17" s="373" t="s">
        <v>1548</v>
      </c>
      <c r="AU17" s="373">
        <v>0</v>
      </c>
      <c r="AV17" s="373">
        <v>0</v>
      </c>
      <c r="AW17" s="373" t="s">
        <v>1548</v>
      </c>
      <c r="AX17" s="373">
        <v>0</v>
      </c>
      <c r="AY17" s="373">
        <v>0</v>
      </c>
      <c r="AZ17" s="373" t="s">
        <v>1548</v>
      </c>
      <c r="BA17" s="373">
        <v>0</v>
      </c>
      <c r="BB17" s="373">
        <v>0</v>
      </c>
      <c r="BC17" s="373" t="s">
        <v>1548</v>
      </c>
      <c r="BD17" s="373">
        <v>880</v>
      </c>
      <c r="BE17" s="373">
        <v>911</v>
      </c>
      <c r="BF17" s="373">
        <v>103.52272727272727</v>
      </c>
      <c r="BG17" s="373">
        <v>0</v>
      </c>
      <c r="BH17" s="373">
        <v>0</v>
      </c>
      <c r="BI17" s="373" t="s">
        <v>1548</v>
      </c>
      <c r="BJ17" s="373">
        <v>0</v>
      </c>
      <c r="BK17" s="373">
        <v>0</v>
      </c>
      <c r="BL17" s="373" t="s">
        <v>1548</v>
      </c>
      <c r="BM17" s="373">
        <v>40</v>
      </c>
      <c r="BN17" s="373">
        <v>0</v>
      </c>
      <c r="BO17" s="373">
        <v>0</v>
      </c>
      <c r="BP17" s="373">
        <v>42000</v>
      </c>
      <c r="BQ17" s="373">
        <v>30410</v>
      </c>
      <c r="BR17" s="373">
        <v>72.404761904761898</v>
      </c>
      <c r="BS17" s="373">
        <v>1600</v>
      </c>
      <c r="BT17" s="373">
        <v>561</v>
      </c>
      <c r="BU17" s="373">
        <v>35.0625</v>
      </c>
      <c r="BV17" s="373">
        <v>15000</v>
      </c>
      <c r="BW17" s="373">
        <v>561</v>
      </c>
      <c r="BX17" s="373">
        <v>3.74</v>
      </c>
      <c r="BY17" s="373">
        <v>0</v>
      </c>
      <c r="BZ17" s="373">
        <v>0</v>
      </c>
      <c r="CA17" s="373" t="s">
        <v>1548</v>
      </c>
      <c r="CB17" s="373">
        <v>0</v>
      </c>
      <c r="CC17" s="373">
        <v>0</v>
      </c>
      <c r="CD17" s="373" t="s">
        <v>1548</v>
      </c>
      <c r="CE17" s="373">
        <v>0</v>
      </c>
      <c r="CF17" s="373">
        <v>0</v>
      </c>
      <c r="CG17" s="373" t="s">
        <v>1548</v>
      </c>
      <c r="CH17" s="373">
        <v>1000</v>
      </c>
      <c r="CI17" s="373">
        <v>792</v>
      </c>
      <c r="CJ17" s="373">
        <v>79.2</v>
      </c>
      <c r="CK17" s="373">
        <v>0</v>
      </c>
      <c r="CL17" s="373">
        <v>0</v>
      </c>
      <c r="CM17" s="373" t="s">
        <v>1548</v>
      </c>
      <c r="CN17" s="373">
        <v>12</v>
      </c>
      <c r="CO17" s="373">
        <v>12</v>
      </c>
      <c r="CP17" s="373">
        <v>100</v>
      </c>
      <c r="CQ17" s="373">
        <v>0</v>
      </c>
      <c r="CR17" s="373">
        <v>0</v>
      </c>
      <c r="CS17" s="373" t="s">
        <v>1548</v>
      </c>
      <c r="CT17" s="373">
        <v>0</v>
      </c>
      <c r="CU17" s="373">
        <v>0</v>
      </c>
      <c r="CV17" s="373" t="s">
        <v>1548</v>
      </c>
      <c r="CW17" s="373">
        <v>500</v>
      </c>
      <c r="CX17" s="373">
        <v>1028</v>
      </c>
      <c r="CY17" s="373">
        <v>205.6</v>
      </c>
    </row>
    <row r="18" spans="1:103" ht="56.25" x14ac:dyDescent="0.25">
      <c r="A18" s="252" t="s">
        <v>995</v>
      </c>
      <c r="B18" s="365" t="s">
        <v>972</v>
      </c>
      <c r="C18" s="401" t="s">
        <v>996</v>
      </c>
      <c r="D18" s="376" t="s">
        <v>997</v>
      </c>
      <c r="E18" s="379">
        <v>4951</v>
      </c>
      <c r="F18" s="368">
        <v>4975</v>
      </c>
      <c r="G18" s="369">
        <v>1.0048475055544335</v>
      </c>
      <c r="H18" s="370">
        <v>0</v>
      </c>
      <c r="I18" s="371">
        <v>0</v>
      </c>
      <c r="J18" s="371" t="s">
        <v>1548</v>
      </c>
      <c r="K18" s="382">
        <v>0</v>
      </c>
      <c r="L18" s="371">
        <v>0</v>
      </c>
      <c r="M18" s="371" t="s">
        <v>1548</v>
      </c>
      <c r="N18" s="372">
        <v>4900</v>
      </c>
      <c r="O18" s="373">
        <v>4896</v>
      </c>
      <c r="P18" s="374">
        <v>99.91836734693878</v>
      </c>
      <c r="Q18" s="372">
        <v>0</v>
      </c>
      <c r="R18" s="373">
        <v>0</v>
      </c>
      <c r="S18" s="373" t="s">
        <v>1548</v>
      </c>
      <c r="T18" s="372">
        <v>0</v>
      </c>
      <c r="U18" s="373">
        <v>0</v>
      </c>
      <c r="V18" s="374" t="s">
        <v>1548</v>
      </c>
      <c r="W18" s="372">
        <v>0</v>
      </c>
      <c r="X18" s="373">
        <v>0</v>
      </c>
      <c r="Y18" s="373" t="s">
        <v>1548</v>
      </c>
      <c r="Z18" s="375">
        <v>0</v>
      </c>
      <c r="AA18" s="373">
        <v>0</v>
      </c>
      <c r="AB18" s="373" t="s">
        <v>1548</v>
      </c>
      <c r="AC18" s="372">
        <v>0</v>
      </c>
      <c r="AD18" s="373">
        <v>0</v>
      </c>
      <c r="AE18" s="373" t="s">
        <v>1548</v>
      </c>
      <c r="AF18" s="375">
        <v>0</v>
      </c>
      <c r="AG18" s="373">
        <v>0</v>
      </c>
      <c r="AH18" s="373" t="s">
        <v>1548</v>
      </c>
      <c r="AI18" s="372">
        <v>0</v>
      </c>
      <c r="AJ18" s="373">
        <v>0</v>
      </c>
      <c r="AK18" s="373" t="s">
        <v>1548</v>
      </c>
      <c r="AL18" s="372">
        <v>0</v>
      </c>
      <c r="AM18" s="373">
        <v>0</v>
      </c>
      <c r="AN18" s="373" t="s">
        <v>1548</v>
      </c>
      <c r="AO18" s="372">
        <v>0</v>
      </c>
      <c r="AP18" s="373">
        <v>0</v>
      </c>
      <c r="AQ18" s="373" t="s">
        <v>1548</v>
      </c>
      <c r="AR18" s="375">
        <v>0</v>
      </c>
      <c r="AS18" s="373">
        <v>0</v>
      </c>
      <c r="AT18" s="373" t="s">
        <v>1548</v>
      </c>
      <c r="AU18" s="373">
        <v>0</v>
      </c>
      <c r="AV18" s="373">
        <v>0</v>
      </c>
      <c r="AW18" s="373" t="s">
        <v>1548</v>
      </c>
      <c r="AX18" s="373">
        <v>0</v>
      </c>
      <c r="AY18" s="373">
        <v>0</v>
      </c>
      <c r="AZ18" s="373" t="s">
        <v>1548</v>
      </c>
      <c r="BA18" s="373">
        <v>0</v>
      </c>
      <c r="BB18" s="373">
        <v>0</v>
      </c>
      <c r="BC18" s="373" t="s">
        <v>1548</v>
      </c>
      <c r="BD18" s="373">
        <v>0</v>
      </c>
      <c r="BE18" s="373">
        <v>0</v>
      </c>
      <c r="BF18" s="373" t="s">
        <v>1548</v>
      </c>
      <c r="BG18" s="373">
        <v>0</v>
      </c>
      <c r="BH18" s="373">
        <v>0</v>
      </c>
      <c r="BI18" s="373" t="s">
        <v>1548</v>
      </c>
      <c r="BJ18" s="373">
        <v>0</v>
      </c>
      <c r="BK18" s="373">
        <v>0</v>
      </c>
      <c r="BL18" s="373" t="s">
        <v>1548</v>
      </c>
      <c r="BM18" s="373">
        <v>0</v>
      </c>
      <c r="BN18" s="373">
        <v>0</v>
      </c>
      <c r="BO18" s="373" t="s">
        <v>1548</v>
      </c>
      <c r="BP18" s="373">
        <v>0</v>
      </c>
      <c r="BQ18" s="373">
        <v>0</v>
      </c>
      <c r="BR18" s="373" t="s">
        <v>1548</v>
      </c>
      <c r="BS18" s="373">
        <v>0</v>
      </c>
      <c r="BT18" s="373">
        <v>0</v>
      </c>
      <c r="BU18" s="373" t="s">
        <v>1548</v>
      </c>
      <c r="BV18" s="373">
        <v>0</v>
      </c>
      <c r="BW18" s="373">
        <v>0</v>
      </c>
      <c r="BX18" s="373" t="s">
        <v>1548</v>
      </c>
      <c r="BY18" s="373">
        <v>0</v>
      </c>
      <c r="BZ18" s="373">
        <v>0</v>
      </c>
      <c r="CA18" s="373" t="s">
        <v>1548</v>
      </c>
      <c r="CB18" s="373">
        <v>0</v>
      </c>
      <c r="CC18" s="373">
        <v>0</v>
      </c>
      <c r="CD18" s="373" t="s">
        <v>1548</v>
      </c>
      <c r="CE18" s="373">
        <v>0</v>
      </c>
      <c r="CF18" s="373">
        <v>0</v>
      </c>
      <c r="CG18" s="373" t="s">
        <v>1548</v>
      </c>
      <c r="CH18" s="373">
        <v>0</v>
      </c>
      <c r="CI18" s="373">
        <v>0</v>
      </c>
      <c r="CJ18" s="373" t="s">
        <v>1548</v>
      </c>
      <c r="CK18" s="373">
        <v>0</v>
      </c>
      <c r="CL18" s="373">
        <v>0</v>
      </c>
      <c r="CM18" s="373" t="s">
        <v>1548</v>
      </c>
      <c r="CN18" s="373">
        <v>0</v>
      </c>
      <c r="CO18" s="373">
        <v>0</v>
      </c>
      <c r="CP18" s="373" t="s">
        <v>1548</v>
      </c>
      <c r="CQ18" s="373">
        <v>0</v>
      </c>
      <c r="CR18" s="373">
        <v>0</v>
      </c>
      <c r="CS18" s="373" t="s">
        <v>1548</v>
      </c>
      <c r="CT18" s="373">
        <v>0</v>
      </c>
      <c r="CU18" s="373">
        <v>0</v>
      </c>
      <c r="CV18" s="373" t="s">
        <v>1548</v>
      </c>
      <c r="CW18" s="373">
        <v>51</v>
      </c>
      <c r="CX18" s="373">
        <v>79</v>
      </c>
      <c r="CY18" s="373">
        <v>154.90196078431373</v>
      </c>
    </row>
    <row r="19" spans="1:103" ht="56.25" x14ac:dyDescent="0.25">
      <c r="A19" s="252" t="s">
        <v>998</v>
      </c>
      <c r="B19" s="365" t="s">
        <v>972</v>
      </c>
      <c r="C19" s="401"/>
      <c r="D19" s="376" t="s">
        <v>999</v>
      </c>
      <c r="E19" s="379">
        <v>36250</v>
      </c>
      <c r="F19" s="368">
        <v>36634</v>
      </c>
      <c r="G19" s="369">
        <v>1.0105931034482758</v>
      </c>
      <c r="H19" s="370">
        <v>0</v>
      </c>
      <c r="I19" s="371">
        <v>0</v>
      </c>
      <c r="J19" s="371" t="s">
        <v>1548</v>
      </c>
      <c r="K19" s="382">
        <v>0</v>
      </c>
      <c r="L19" s="371">
        <v>0</v>
      </c>
      <c r="M19" s="371" t="s">
        <v>1548</v>
      </c>
      <c r="N19" s="372">
        <v>36000</v>
      </c>
      <c r="O19" s="373">
        <v>36224</v>
      </c>
      <c r="P19" s="374">
        <v>100.62222222222221</v>
      </c>
      <c r="Q19" s="372">
        <v>0</v>
      </c>
      <c r="R19" s="373">
        <v>0</v>
      </c>
      <c r="S19" s="373" t="s">
        <v>1548</v>
      </c>
      <c r="T19" s="372">
        <v>0</v>
      </c>
      <c r="U19" s="373">
        <v>0</v>
      </c>
      <c r="V19" s="374" t="s">
        <v>1548</v>
      </c>
      <c r="W19" s="372">
        <v>0</v>
      </c>
      <c r="X19" s="373">
        <v>0</v>
      </c>
      <c r="Y19" s="373" t="s">
        <v>1548</v>
      </c>
      <c r="Z19" s="375">
        <v>0</v>
      </c>
      <c r="AA19" s="373">
        <v>0</v>
      </c>
      <c r="AB19" s="373" t="s">
        <v>1548</v>
      </c>
      <c r="AC19" s="372">
        <v>0</v>
      </c>
      <c r="AD19" s="373">
        <v>0</v>
      </c>
      <c r="AE19" s="373" t="s">
        <v>1548</v>
      </c>
      <c r="AF19" s="375">
        <v>0</v>
      </c>
      <c r="AG19" s="373">
        <v>0</v>
      </c>
      <c r="AH19" s="373" t="s">
        <v>1548</v>
      </c>
      <c r="AI19" s="372">
        <v>0</v>
      </c>
      <c r="AJ19" s="373">
        <v>0</v>
      </c>
      <c r="AK19" s="373" t="s">
        <v>1548</v>
      </c>
      <c r="AL19" s="372">
        <v>0</v>
      </c>
      <c r="AM19" s="373">
        <v>0</v>
      </c>
      <c r="AN19" s="373" t="s">
        <v>1548</v>
      </c>
      <c r="AO19" s="372">
        <v>0</v>
      </c>
      <c r="AP19" s="373">
        <v>0</v>
      </c>
      <c r="AQ19" s="373" t="s">
        <v>1548</v>
      </c>
      <c r="AR19" s="375">
        <v>0</v>
      </c>
      <c r="AS19" s="373">
        <v>0</v>
      </c>
      <c r="AT19" s="373" t="s">
        <v>1548</v>
      </c>
      <c r="AU19" s="373">
        <v>0</v>
      </c>
      <c r="AV19" s="373">
        <v>0</v>
      </c>
      <c r="AW19" s="373" t="s">
        <v>1548</v>
      </c>
      <c r="AX19" s="373">
        <v>0</v>
      </c>
      <c r="AY19" s="373">
        <v>0</v>
      </c>
      <c r="AZ19" s="373" t="s">
        <v>1548</v>
      </c>
      <c r="BA19" s="373">
        <v>0</v>
      </c>
      <c r="BB19" s="373">
        <v>0</v>
      </c>
      <c r="BC19" s="373" t="s">
        <v>1548</v>
      </c>
      <c r="BD19" s="373">
        <v>0</v>
      </c>
      <c r="BE19" s="373">
        <v>0</v>
      </c>
      <c r="BF19" s="373" t="s">
        <v>1548</v>
      </c>
      <c r="BG19" s="373">
        <v>0</v>
      </c>
      <c r="BH19" s="373">
        <v>0</v>
      </c>
      <c r="BI19" s="373" t="s">
        <v>1548</v>
      </c>
      <c r="BJ19" s="373">
        <v>0</v>
      </c>
      <c r="BK19" s="373">
        <v>0</v>
      </c>
      <c r="BL19" s="373" t="s">
        <v>1548</v>
      </c>
      <c r="BM19" s="373">
        <v>0</v>
      </c>
      <c r="BN19" s="373">
        <v>0</v>
      </c>
      <c r="BO19" s="373" t="s">
        <v>1548</v>
      </c>
      <c r="BP19" s="373">
        <v>0</v>
      </c>
      <c r="BQ19" s="373">
        <v>0</v>
      </c>
      <c r="BR19" s="373" t="s">
        <v>1548</v>
      </c>
      <c r="BS19" s="373">
        <v>0</v>
      </c>
      <c r="BT19" s="373">
        <v>0</v>
      </c>
      <c r="BU19" s="373" t="s">
        <v>1548</v>
      </c>
      <c r="BV19" s="373">
        <v>0</v>
      </c>
      <c r="BW19" s="373">
        <v>0</v>
      </c>
      <c r="BX19" s="373" t="s">
        <v>1548</v>
      </c>
      <c r="BY19" s="373">
        <v>0</v>
      </c>
      <c r="BZ19" s="373">
        <v>0</v>
      </c>
      <c r="CA19" s="373" t="s">
        <v>1548</v>
      </c>
      <c r="CB19" s="373">
        <v>0</v>
      </c>
      <c r="CC19" s="373">
        <v>0</v>
      </c>
      <c r="CD19" s="373" t="s">
        <v>1548</v>
      </c>
      <c r="CE19" s="373">
        <v>0</v>
      </c>
      <c r="CF19" s="373">
        <v>0</v>
      </c>
      <c r="CG19" s="373" t="s">
        <v>1548</v>
      </c>
      <c r="CH19" s="373">
        <v>0</v>
      </c>
      <c r="CI19" s="373">
        <v>0</v>
      </c>
      <c r="CJ19" s="373" t="s">
        <v>1548</v>
      </c>
      <c r="CK19" s="373">
        <v>0</v>
      </c>
      <c r="CL19" s="373">
        <v>0</v>
      </c>
      <c r="CM19" s="373" t="s">
        <v>1548</v>
      </c>
      <c r="CN19" s="373">
        <v>0</v>
      </c>
      <c r="CO19" s="373">
        <v>0</v>
      </c>
      <c r="CP19" s="373" t="s">
        <v>1548</v>
      </c>
      <c r="CQ19" s="373">
        <v>0</v>
      </c>
      <c r="CR19" s="373">
        <v>0</v>
      </c>
      <c r="CS19" s="373" t="s">
        <v>1548</v>
      </c>
      <c r="CT19" s="373">
        <v>0</v>
      </c>
      <c r="CU19" s="373">
        <v>0</v>
      </c>
      <c r="CV19" s="373" t="s">
        <v>1548</v>
      </c>
      <c r="CW19" s="373">
        <v>250</v>
      </c>
      <c r="CX19" s="373">
        <v>410</v>
      </c>
      <c r="CY19" s="373">
        <v>164</v>
      </c>
    </row>
    <row r="20" spans="1:103" ht="56.25" x14ac:dyDescent="0.25">
      <c r="A20" s="252" t="s">
        <v>1000</v>
      </c>
      <c r="B20" s="365" t="s">
        <v>972</v>
      </c>
      <c r="C20" s="401"/>
      <c r="D20" s="376" t="s">
        <v>1001</v>
      </c>
      <c r="E20" s="379">
        <v>8500</v>
      </c>
      <c r="F20" s="368">
        <v>6151</v>
      </c>
      <c r="G20" s="369">
        <v>0.72364705882352942</v>
      </c>
      <c r="H20" s="370">
        <v>0</v>
      </c>
      <c r="I20" s="371">
        <v>0</v>
      </c>
      <c r="J20" s="371" t="s">
        <v>1548</v>
      </c>
      <c r="K20" s="382">
        <v>0</v>
      </c>
      <c r="L20" s="371">
        <v>0</v>
      </c>
      <c r="M20" s="371" t="s">
        <v>1548</v>
      </c>
      <c r="N20" s="372">
        <v>5000</v>
      </c>
      <c r="O20" s="373">
        <v>4853</v>
      </c>
      <c r="P20" s="374">
        <v>97.06</v>
      </c>
      <c r="Q20" s="372">
        <v>0</v>
      </c>
      <c r="R20" s="373">
        <v>0</v>
      </c>
      <c r="S20" s="373" t="s">
        <v>1548</v>
      </c>
      <c r="T20" s="372">
        <v>0</v>
      </c>
      <c r="U20" s="373">
        <v>0</v>
      </c>
      <c r="V20" s="374" t="s">
        <v>1548</v>
      </c>
      <c r="W20" s="372">
        <v>0</v>
      </c>
      <c r="X20" s="373">
        <v>0</v>
      </c>
      <c r="Y20" s="373" t="s">
        <v>1548</v>
      </c>
      <c r="Z20" s="375">
        <v>0</v>
      </c>
      <c r="AA20" s="373">
        <v>0</v>
      </c>
      <c r="AB20" s="373" t="s">
        <v>1548</v>
      </c>
      <c r="AC20" s="372">
        <v>0</v>
      </c>
      <c r="AD20" s="373">
        <v>0</v>
      </c>
      <c r="AE20" s="373" t="s">
        <v>1548</v>
      </c>
      <c r="AF20" s="375">
        <v>0</v>
      </c>
      <c r="AG20" s="373">
        <v>0</v>
      </c>
      <c r="AH20" s="373" t="s">
        <v>1548</v>
      </c>
      <c r="AI20" s="372">
        <v>0</v>
      </c>
      <c r="AJ20" s="373">
        <v>0</v>
      </c>
      <c r="AK20" s="373" t="s">
        <v>1548</v>
      </c>
      <c r="AL20" s="372">
        <v>0</v>
      </c>
      <c r="AM20" s="373">
        <v>0</v>
      </c>
      <c r="AN20" s="373" t="s">
        <v>1548</v>
      </c>
      <c r="AO20" s="372">
        <v>0</v>
      </c>
      <c r="AP20" s="373">
        <v>0</v>
      </c>
      <c r="AQ20" s="373" t="s">
        <v>1548</v>
      </c>
      <c r="AR20" s="375">
        <v>0</v>
      </c>
      <c r="AS20" s="373">
        <v>0</v>
      </c>
      <c r="AT20" s="373" t="s">
        <v>1548</v>
      </c>
      <c r="AU20" s="373">
        <v>0</v>
      </c>
      <c r="AV20" s="373">
        <v>0</v>
      </c>
      <c r="AW20" s="373" t="s">
        <v>1548</v>
      </c>
      <c r="AX20" s="373">
        <v>0</v>
      </c>
      <c r="AY20" s="373">
        <v>0</v>
      </c>
      <c r="AZ20" s="373" t="s">
        <v>1548</v>
      </c>
      <c r="BA20" s="373">
        <v>0</v>
      </c>
      <c r="BB20" s="373">
        <v>0</v>
      </c>
      <c r="BC20" s="373" t="s">
        <v>1548</v>
      </c>
      <c r="BD20" s="373">
        <v>0</v>
      </c>
      <c r="BE20" s="373">
        <v>0</v>
      </c>
      <c r="BF20" s="373" t="s">
        <v>1548</v>
      </c>
      <c r="BG20" s="373">
        <v>0</v>
      </c>
      <c r="BH20" s="373">
        <v>0</v>
      </c>
      <c r="BI20" s="373" t="s">
        <v>1548</v>
      </c>
      <c r="BJ20" s="373">
        <v>0</v>
      </c>
      <c r="BK20" s="373">
        <v>0</v>
      </c>
      <c r="BL20" s="373" t="s">
        <v>1548</v>
      </c>
      <c r="BM20" s="373">
        <v>0</v>
      </c>
      <c r="BN20" s="373">
        <v>0</v>
      </c>
      <c r="BO20" s="373" t="s">
        <v>1548</v>
      </c>
      <c r="BP20" s="373">
        <v>0</v>
      </c>
      <c r="BQ20" s="373">
        <v>0</v>
      </c>
      <c r="BR20" s="373" t="s">
        <v>1548</v>
      </c>
      <c r="BS20" s="373">
        <v>0</v>
      </c>
      <c r="BT20" s="373">
        <v>0</v>
      </c>
      <c r="BU20" s="373" t="s">
        <v>1548</v>
      </c>
      <c r="BV20" s="373">
        <v>0</v>
      </c>
      <c r="BW20" s="373">
        <v>0</v>
      </c>
      <c r="BX20" s="373" t="s">
        <v>1548</v>
      </c>
      <c r="BY20" s="373">
        <v>0</v>
      </c>
      <c r="BZ20" s="373">
        <v>0</v>
      </c>
      <c r="CA20" s="373" t="s">
        <v>1548</v>
      </c>
      <c r="CB20" s="373">
        <v>0</v>
      </c>
      <c r="CC20" s="373">
        <v>0</v>
      </c>
      <c r="CD20" s="373" t="s">
        <v>1548</v>
      </c>
      <c r="CE20" s="373">
        <v>0</v>
      </c>
      <c r="CF20" s="373">
        <v>0</v>
      </c>
      <c r="CG20" s="373" t="s">
        <v>1548</v>
      </c>
      <c r="CH20" s="373">
        <v>0</v>
      </c>
      <c r="CI20" s="373">
        <v>0</v>
      </c>
      <c r="CJ20" s="373" t="s">
        <v>1548</v>
      </c>
      <c r="CK20" s="373">
        <v>0</v>
      </c>
      <c r="CL20" s="373">
        <v>0</v>
      </c>
      <c r="CM20" s="373" t="s">
        <v>1548</v>
      </c>
      <c r="CN20" s="373">
        <v>0</v>
      </c>
      <c r="CO20" s="373">
        <v>0</v>
      </c>
      <c r="CP20" s="373" t="s">
        <v>1548</v>
      </c>
      <c r="CQ20" s="373">
        <v>0</v>
      </c>
      <c r="CR20" s="373">
        <v>0</v>
      </c>
      <c r="CS20" s="373" t="s">
        <v>1548</v>
      </c>
      <c r="CT20" s="373">
        <v>0</v>
      </c>
      <c r="CU20" s="373">
        <v>0</v>
      </c>
      <c r="CV20" s="373" t="s">
        <v>1548</v>
      </c>
      <c r="CW20" s="373">
        <v>3500</v>
      </c>
      <c r="CX20" s="373">
        <v>1298</v>
      </c>
      <c r="CY20" s="373">
        <v>37.085714285714282</v>
      </c>
    </row>
    <row r="21" spans="1:103" ht="56.25" x14ac:dyDescent="0.25">
      <c r="A21" s="252" t="s">
        <v>1002</v>
      </c>
      <c r="B21" s="365" t="s">
        <v>972</v>
      </c>
      <c r="C21" s="376" t="s">
        <v>1003</v>
      </c>
      <c r="D21" s="378" t="s">
        <v>1004</v>
      </c>
      <c r="E21" s="379">
        <v>15123</v>
      </c>
      <c r="F21" s="368">
        <v>13121</v>
      </c>
      <c r="G21" s="369">
        <v>0.86761885869205846</v>
      </c>
      <c r="H21" s="370">
        <v>210</v>
      </c>
      <c r="I21" s="371">
        <v>117</v>
      </c>
      <c r="J21" s="371">
        <v>55.714285714285715</v>
      </c>
      <c r="K21" s="383">
        <v>1500</v>
      </c>
      <c r="L21" s="383">
        <v>1088</v>
      </c>
      <c r="M21" s="383">
        <v>72.533333333333331</v>
      </c>
      <c r="N21" s="372">
        <v>300</v>
      </c>
      <c r="O21" s="373">
        <v>291</v>
      </c>
      <c r="P21" s="374">
        <v>97</v>
      </c>
      <c r="Q21" s="372">
        <v>18</v>
      </c>
      <c r="R21" s="373">
        <v>18</v>
      </c>
      <c r="S21" s="373">
        <v>100</v>
      </c>
      <c r="T21" s="372">
        <v>510</v>
      </c>
      <c r="U21" s="373">
        <v>363</v>
      </c>
      <c r="V21" s="373">
        <v>71.17647058823529</v>
      </c>
      <c r="W21" s="372">
        <v>1375</v>
      </c>
      <c r="X21" s="373">
        <v>869</v>
      </c>
      <c r="Y21" s="373">
        <v>63.2</v>
      </c>
      <c r="Z21" s="375">
        <v>58</v>
      </c>
      <c r="AA21" s="373">
        <v>58</v>
      </c>
      <c r="AB21" s="373">
        <v>100</v>
      </c>
      <c r="AC21" s="372">
        <v>160</v>
      </c>
      <c r="AD21" s="373">
        <v>148</v>
      </c>
      <c r="AE21" s="373">
        <v>92.5</v>
      </c>
      <c r="AF21" s="375">
        <v>62</v>
      </c>
      <c r="AG21" s="373">
        <v>50</v>
      </c>
      <c r="AH21" s="373">
        <v>80.645161290322577</v>
      </c>
      <c r="AI21" s="372">
        <v>60</v>
      </c>
      <c r="AJ21" s="373">
        <v>106</v>
      </c>
      <c r="AK21" s="373">
        <v>176.66666666666666</v>
      </c>
      <c r="AL21" s="372">
        <v>0</v>
      </c>
      <c r="AM21" s="373">
        <v>0</v>
      </c>
      <c r="AN21" s="373" t="s">
        <v>1548</v>
      </c>
      <c r="AO21" s="372">
        <v>470</v>
      </c>
      <c r="AP21" s="373">
        <v>439</v>
      </c>
      <c r="AQ21" s="373">
        <v>93.40425531914893</v>
      </c>
      <c r="AR21" s="375">
        <v>1600</v>
      </c>
      <c r="AS21" s="373">
        <v>1735</v>
      </c>
      <c r="AT21" s="373">
        <v>108.43750000000001</v>
      </c>
      <c r="AU21" s="373">
        <v>220</v>
      </c>
      <c r="AV21" s="373">
        <v>219</v>
      </c>
      <c r="AW21" s="373">
        <v>99.545454545454547</v>
      </c>
      <c r="AX21" s="373">
        <v>15</v>
      </c>
      <c r="AY21" s="373">
        <v>18</v>
      </c>
      <c r="AZ21" s="373">
        <v>120</v>
      </c>
      <c r="BA21" s="373">
        <v>30</v>
      </c>
      <c r="BB21" s="373">
        <v>30</v>
      </c>
      <c r="BC21" s="373">
        <v>100</v>
      </c>
      <c r="BD21" s="373">
        <v>180</v>
      </c>
      <c r="BE21" s="373">
        <v>176</v>
      </c>
      <c r="BF21" s="373">
        <v>97.777777777777771</v>
      </c>
      <c r="BG21" s="373">
        <v>120</v>
      </c>
      <c r="BH21" s="373">
        <v>107</v>
      </c>
      <c r="BI21" s="373">
        <v>89.166666666666671</v>
      </c>
      <c r="BJ21" s="373">
        <v>150</v>
      </c>
      <c r="BK21" s="373">
        <v>140</v>
      </c>
      <c r="BL21" s="373">
        <v>93.333333333333329</v>
      </c>
      <c r="BM21" s="373">
        <v>132</v>
      </c>
      <c r="BN21" s="373">
        <v>130</v>
      </c>
      <c r="BO21" s="373">
        <v>98.484848484848484</v>
      </c>
      <c r="BP21" s="373">
        <v>3600</v>
      </c>
      <c r="BQ21" s="373">
        <v>3850</v>
      </c>
      <c r="BR21" s="373">
        <v>106.94444444444444</v>
      </c>
      <c r="BS21" s="373">
        <v>1885</v>
      </c>
      <c r="BT21" s="373">
        <v>655</v>
      </c>
      <c r="BU21" s="373">
        <v>34.748010610079575</v>
      </c>
      <c r="BV21" s="373">
        <v>200</v>
      </c>
      <c r="BW21" s="373">
        <v>277</v>
      </c>
      <c r="BX21" s="373">
        <v>138.5</v>
      </c>
      <c r="BY21" s="373">
        <v>200</v>
      </c>
      <c r="BZ21" s="373">
        <v>137</v>
      </c>
      <c r="CA21" s="373">
        <v>68.5</v>
      </c>
      <c r="CB21" s="373">
        <v>150</v>
      </c>
      <c r="CC21" s="373">
        <v>176</v>
      </c>
      <c r="CD21" s="373">
        <v>117.33333333333333</v>
      </c>
      <c r="CE21" s="373">
        <v>140</v>
      </c>
      <c r="CF21" s="373">
        <v>119</v>
      </c>
      <c r="CG21" s="373">
        <v>85</v>
      </c>
      <c r="CH21" s="373">
        <v>320</v>
      </c>
      <c r="CI21" s="373">
        <v>198</v>
      </c>
      <c r="CJ21" s="373">
        <v>61.875</v>
      </c>
      <c r="CK21" s="373">
        <v>810</v>
      </c>
      <c r="CL21" s="373">
        <v>820</v>
      </c>
      <c r="CM21" s="373">
        <v>101.23456790123457</v>
      </c>
      <c r="CN21" s="373">
        <v>200</v>
      </c>
      <c r="CO21" s="373">
        <v>395</v>
      </c>
      <c r="CP21" s="373">
        <v>197.5</v>
      </c>
      <c r="CQ21" s="373">
        <v>30</v>
      </c>
      <c r="CR21" s="373">
        <v>12</v>
      </c>
      <c r="CS21" s="373">
        <v>40</v>
      </c>
      <c r="CT21" s="373">
        <v>18</v>
      </c>
      <c r="CU21" s="373">
        <v>17</v>
      </c>
      <c r="CV21" s="373">
        <v>94.444444444444443</v>
      </c>
      <c r="CW21" s="373">
        <v>400</v>
      </c>
      <c r="CX21" s="373">
        <v>363</v>
      </c>
      <c r="CY21" s="373">
        <v>90.75</v>
      </c>
    </row>
    <row r="22" spans="1:103" ht="56.25" x14ac:dyDescent="0.25">
      <c r="A22" s="252" t="s">
        <v>1005</v>
      </c>
      <c r="B22" s="365" t="s">
        <v>972</v>
      </c>
      <c r="C22" s="376"/>
      <c r="D22" s="378" t="s">
        <v>1006</v>
      </c>
      <c r="E22" s="379">
        <v>2488819</v>
      </c>
      <c r="F22" s="368">
        <v>2283720</v>
      </c>
      <c r="G22" s="369">
        <v>0.91759183773508635</v>
      </c>
      <c r="H22" s="370">
        <v>1360</v>
      </c>
      <c r="I22" s="371">
        <v>3415</v>
      </c>
      <c r="J22" s="371">
        <v>251.10294117647061</v>
      </c>
      <c r="K22" s="383">
        <v>545034</v>
      </c>
      <c r="L22" s="383">
        <v>350378</v>
      </c>
      <c r="M22" s="383">
        <v>64.285530810921884</v>
      </c>
      <c r="N22" s="372">
        <v>29000</v>
      </c>
      <c r="O22" s="373">
        <v>28043</v>
      </c>
      <c r="P22" s="374">
        <v>96.7</v>
      </c>
      <c r="Q22" s="372">
        <v>3036</v>
      </c>
      <c r="R22" s="373">
        <v>3034</v>
      </c>
      <c r="S22" s="373">
        <v>99.934123847167328</v>
      </c>
      <c r="T22" s="372">
        <v>195000</v>
      </c>
      <c r="U22" s="373">
        <v>155461</v>
      </c>
      <c r="V22" s="373">
        <v>79.723589743589741</v>
      </c>
      <c r="W22" s="372">
        <v>50000</v>
      </c>
      <c r="X22" s="373">
        <v>54176</v>
      </c>
      <c r="Y22" s="373">
        <v>108.352</v>
      </c>
      <c r="Z22" s="375">
        <v>11600</v>
      </c>
      <c r="AA22" s="373">
        <v>15980</v>
      </c>
      <c r="AB22" s="373">
        <v>137.75862068965517</v>
      </c>
      <c r="AC22" s="372">
        <v>33820</v>
      </c>
      <c r="AD22" s="373">
        <v>35340</v>
      </c>
      <c r="AE22" s="373">
        <v>104.49438202247192</v>
      </c>
      <c r="AF22" s="375">
        <v>42000</v>
      </c>
      <c r="AG22" s="373">
        <v>36533</v>
      </c>
      <c r="AH22" s="373">
        <v>86.983333333333334</v>
      </c>
      <c r="AI22" s="372">
        <v>4000</v>
      </c>
      <c r="AJ22" s="373">
        <v>15090</v>
      </c>
      <c r="AK22" s="373">
        <v>377.25</v>
      </c>
      <c r="AL22" s="372">
        <v>0</v>
      </c>
      <c r="AM22" s="373">
        <v>0</v>
      </c>
      <c r="AN22" s="373" t="s">
        <v>1548</v>
      </c>
      <c r="AO22" s="372">
        <v>157288</v>
      </c>
      <c r="AP22" s="373">
        <v>147718</v>
      </c>
      <c r="AQ22" s="373">
        <v>93.915619754844613</v>
      </c>
      <c r="AR22" s="375">
        <v>520000</v>
      </c>
      <c r="AS22" s="373">
        <v>582935</v>
      </c>
      <c r="AT22" s="373">
        <v>112.10288461538462</v>
      </c>
      <c r="AU22" s="373">
        <v>20000</v>
      </c>
      <c r="AV22" s="373">
        <v>36054</v>
      </c>
      <c r="AW22" s="373">
        <v>180.27</v>
      </c>
      <c r="AX22" s="373">
        <v>1100</v>
      </c>
      <c r="AY22" s="373">
        <v>2530</v>
      </c>
      <c r="AZ22" s="373">
        <v>229.99999999999997</v>
      </c>
      <c r="BA22" s="373">
        <v>15000</v>
      </c>
      <c r="BB22" s="373">
        <v>14588</v>
      </c>
      <c r="BC22" s="373">
        <v>97.25333333333333</v>
      </c>
      <c r="BD22" s="373">
        <v>37000</v>
      </c>
      <c r="BE22" s="373">
        <v>35991</v>
      </c>
      <c r="BF22" s="373">
        <v>97.272972972972966</v>
      </c>
      <c r="BG22" s="373">
        <v>15078</v>
      </c>
      <c r="BH22" s="373">
        <v>12519</v>
      </c>
      <c r="BI22" s="373">
        <v>83.028253083963392</v>
      </c>
      <c r="BJ22" s="373">
        <v>47352</v>
      </c>
      <c r="BK22" s="373">
        <v>63583</v>
      </c>
      <c r="BL22" s="373">
        <v>134.27732725122488</v>
      </c>
      <c r="BM22" s="373">
        <v>94500</v>
      </c>
      <c r="BN22" s="373">
        <v>83902</v>
      </c>
      <c r="BO22" s="373">
        <v>88.785185185185185</v>
      </c>
      <c r="BP22" s="373">
        <v>47352</v>
      </c>
      <c r="BQ22" s="373">
        <v>46963</v>
      </c>
      <c r="BR22" s="373">
        <v>99.178492988680517</v>
      </c>
      <c r="BS22" s="373">
        <v>98750</v>
      </c>
      <c r="BT22" s="373">
        <v>44409</v>
      </c>
      <c r="BU22" s="373">
        <v>44.971139240506332</v>
      </c>
      <c r="BV22" s="373">
        <v>4000</v>
      </c>
      <c r="BW22" s="373">
        <v>6572</v>
      </c>
      <c r="BX22" s="373">
        <v>164.3</v>
      </c>
      <c r="BY22" s="373">
        <v>54774</v>
      </c>
      <c r="BZ22" s="373">
        <v>51803</v>
      </c>
      <c r="CA22" s="373">
        <v>94.575893672180229</v>
      </c>
      <c r="CB22" s="373">
        <v>24000</v>
      </c>
      <c r="CC22" s="373">
        <v>39439</v>
      </c>
      <c r="CD22" s="373">
        <v>164.32916666666665</v>
      </c>
      <c r="CE22" s="373">
        <v>1600</v>
      </c>
      <c r="CF22" s="373">
        <v>1596</v>
      </c>
      <c r="CG22" s="373">
        <v>99.75</v>
      </c>
      <c r="CH22" s="373">
        <v>56300</v>
      </c>
      <c r="CI22" s="373">
        <v>21409</v>
      </c>
      <c r="CJ22" s="373">
        <v>38.02664298401421</v>
      </c>
      <c r="CK22" s="373">
        <v>286745</v>
      </c>
      <c r="CL22" s="373">
        <v>267481</v>
      </c>
      <c r="CM22" s="373">
        <v>93.281835777432903</v>
      </c>
      <c r="CN22" s="373">
        <v>20000</v>
      </c>
      <c r="CO22" s="373">
        <v>24977</v>
      </c>
      <c r="CP22" s="373">
        <v>124.88500000000001</v>
      </c>
      <c r="CQ22" s="373">
        <v>3000</v>
      </c>
      <c r="CR22" s="373">
        <v>8843</v>
      </c>
      <c r="CS22" s="373">
        <v>294.76666666666665</v>
      </c>
      <c r="CT22" s="373">
        <v>130</v>
      </c>
      <c r="CU22" s="373">
        <v>310</v>
      </c>
      <c r="CV22" s="373">
        <v>238.46153846153845</v>
      </c>
      <c r="CW22" s="373">
        <v>70000</v>
      </c>
      <c r="CX22" s="373">
        <v>92648</v>
      </c>
      <c r="CY22" s="373">
        <v>132.35428571428571</v>
      </c>
    </row>
    <row r="23" spans="1:103" ht="56.25" x14ac:dyDescent="0.25">
      <c r="A23" s="252" t="s">
        <v>1007</v>
      </c>
      <c r="B23" s="365" t="s">
        <v>972</v>
      </c>
      <c r="C23" s="376" t="s">
        <v>1008</v>
      </c>
      <c r="D23" s="376" t="s">
        <v>1009</v>
      </c>
      <c r="E23" s="379">
        <v>539</v>
      </c>
      <c r="F23" s="368">
        <v>294</v>
      </c>
      <c r="G23" s="369">
        <v>0.54545454545454541</v>
      </c>
      <c r="H23" s="370">
        <v>0</v>
      </c>
      <c r="I23" s="371">
        <v>0</v>
      </c>
      <c r="J23" s="371" t="s">
        <v>1548</v>
      </c>
      <c r="K23" s="383">
        <v>199</v>
      </c>
      <c r="L23" s="383">
        <v>18</v>
      </c>
      <c r="M23" s="383">
        <v>9.0452261306532673</v>
      </c>
      <c r="N23" s="372">
        <v>50</v>
      </c>
      <c r="O23" s="373">
        <v>17</v>
      </c>
      <c r="P23" s="374">
        <v>34</v>
      </c>
      <c r="Q23" s="372">
        <v>2</v>
      </c>
      <c r="R23" s="373">
        <v>2</v>
      </c>
      <c r="S23" s="373">
        <v>100</v>
      </c>
      <c r="T23" s="372">
        <v>5</v>
      </c>
      <c r="U23" s="373">
        <v>6</v>
      </c>
      <c r="V23" s="374">
        <v>120</v>
      </c>
      <c r="W23" s="372">
        <v>131</v>
      </c>
      <c r="X23" s="373">
        <v>13</v>
      </c>
      <c r="Y23" s="373">
        <v>9.9236641221374047</v>
      </c>
      <c r="Z23" s="375">
        <v>20</v>
      </c>
      <c r="AA23" s="373">
        <v>16</v>
      </c>
      <c r="AB23" s="373">
        <v>80</v>
      </c>
      <c r="AC23" s="372">
        <v>80</v>
      </c>
      <c r="AD23" s="373">
        <v>94</v>
      </c>
      <c r="AE23" s="373">
        <v>117.5</v>
      </c>
      <c r="AF23" s="375">
        <v>47</v>
      </c>
      <c r="AG23" s="373">
        <v>4</v>
      </c>
      <c r="AH23" s="373">
        <v>8.5106382978723403</v>
      </c>
      <c r="AI23" s="372">
        <v>5</v>
      </c>
      <c r="AJ23" s="373">
        <v>1</v>
      </c>
      <c r="AK23" s="373">
        <v>20</v>
      </c>
      <c r="AL23" s="372">
        <v>0</v>
      </c>
      <c r="AM23" s="373">
        <v>1</v>
      </c>
      <c r="AN23" s="373" t="s">
        <v>1548</v>
      </c>
      <c r="AO23" s="372">
        <v>0</v>
      </c>
      <c r="AP23" s="373">
        <v>0</v>
      </c>
      <c r="AQ23" s="373" t="s">
        <v>1548</v>
      </c>
      <c r="AR23" s="375">
        <v>0</v>
      </c>
      <c r="AS23" s="373">
        <v>10</v>
      </c>
      <c r="AT23" s="373" t="s">
        <v>1548</v>
      </c>
      <c r="AU23" s="373">
        <v>0</v>
      </c>
      <c r="AV23" s="373">
        <v>56</v>
      </c>
      <c r="AW23" s="373" t="s">
        <v>1548</v>
      </c>
      <c r="AX23" s="373">
        <v>0</v>
      </c>
      <c r="AY23" s="373">
        <v>0</v>
      </c>
      <c r="AZ23" s="373" t="s">
        <v>1548</v>
      </c>
      <c r="BA23" s="373">
        <v>0</v>
      </c>
      <c r="BB23" s="373">
        <v>1</v>
      </c>
      <c r="BC23" s="373" t="s">
        <v>1548</v>
      </c>
      <c r="BD23" s="373">
        <v>0</v>
      </c>
      <c r="BE23" s="373">
        <v>0</v>
      </c>
      <c r="BF23" s="373" t="s">
        <v>1548</v>
      </c>
      <c r="BG23" s="373">
        <v>0</v>
      </c>
      <c r="BH23" s="373">
        <v>2</v>
      </c>
      <c r="BI23" s="373" t="s">
        <v>1548</v>
      </c>
      <c r="BJ23" s="373">
        <v>0</v>
      </c>
      <c r="BK23" s="373">
        <v>0</v>
      </c>
      <c r="BL23" s="373" t="s">
        <v>1548</v>
      </c>
      <c r="BM23" s="373">
        <v>0</v>
      </c>
      <c r="BN23" s="373">
        <v>9</v>
      </c>
      <c r="BO23" s="373" t="s">
        <v>1548</v>
      </c>
      <c r="BP23" s="373">
        <v>0</v>
      </c>
      <c r="BQ23" s="373">
        <v>5</v>
      </c>
      <c r="BR23" s="373" t="s">
        <v>1548</v>
      </c>
      <c r="BS23" s="373">
        <v>0</v>
      </c>
      <c r="BT23" s="373">
        <v>1</v>
      </c>
      <c r="BU23" s="373" t="s">
        <v>1548</v>
      </c>
      <c r="BV23" s="373">
        <v>0</v>
      </c>
      <c r="BW23" s="373">
        <v>1</v>
      </c>
      <c r="BX23" s="373" t="s">
        <v>1548</v>
      </c>
      <c r="BY23" s="373">
        <v>0</v>
      </c>
      <c r="BZ23" s="373">
        <v>3</v>
      </c>
      <c r="CA23" s="373" t="s">
        <v>1548</v>
      </c>
      <c r="CB23" s="373">
        <v>0</v>
      </c>
      <c r="CC23" s="373">
        <v>0</v>
      </c>
      <c r="CD23" s="373" t="s">
        <v>1548</v>
      </c>
      <c r="CE23" s="373">
        <v>0</v>
      </c>
      <c r="CF23" s="373">
        <v>0</v>
      </c>
      <c r="CG23" s="373" t="s">
        <v>1548</v>
      </c>
      <c r="CH23" s="373">
        <v>0</v>
      </c>
      <c r="CI23" s="373">
        <v>12</v>
      </c>
      <c r="CJ23" s="373" t="s">
        <v>1548</v>
      </c>
      <c r="CK23" s="373">
        <v>0</v>
      </c>
      <c r="CL23" s="373">
        <v>7</v>
      </c>
      <c r="CM23" s="373" t="s">
        <v>1548</v>
      </c>
      <c r="CN23" s="373">
        <v>0</v>
      </c>
      <c r="CO23" s="373">
        <v>5</v>
      </c>
      <c r="CP23" s="373" t="s">
        <v>1548</v>
      </c>
      <c r="CQ23" s="373">
        <v>0</v>
      </c>
      <c r="CR23" s="373">
        <v>9</v>
      </c>
      <c r="CS23" s="373" t="s">
        <v>1548</v>
      </c>
      <c r="CT23" s="373">
        <v>0</v>
      </c>
      <c r="CU23" s="373">
        <v>0</v>
      </c>
      <c r="CV23" s="373" t="s">
        <v>1548</v>
      </c>
      <c r="CW23" s="373">
        <v>0</v>
      </c>
      <c r="CX23" s="373">
        <v>1</v>
      </c>
      <c r="CY23" s="373" t="s">
        <v>1548</v>
      </c>
    </row>
    <row r="24" spans="1:103" ht="56.25" x14ac:dyDescent="0.25">
      <c r="A24" s="252" t="s">
        <v>1010</v>
      </c>
      <c r="B24" s="365" t="s">
        <v>972</v>
      </c>
      <c r="C24" s="376"/>
      <c r="D24" s="376" t="s">
        <v>1011</v>
      </c>
      <c r="E24" s="379">
        <v>5324</v>
      </c>
      <c r="F24" s="368">
        <v>4729</v>
      </c>
      <c r="G24" s="369">
        <v>0.88824192336589036</v>
      </c>
      <c r="H24" s="370">
        <v>0</v>
      </c>
      <c r="I24" s="371">
        <v>0</v>
      </c>
      <c r="J24" s="371" t="s">
        <v>1548</v>
      </c>
      <c r="K24" s="383">
        <v>600</v>
      </c>
      <c r="L24" s="383">
        <v>501</v>
      </c>
      <c r="M24" s="383">
        <v>83.5</v>
      </c>
      <c r="N24" s="372">
        <v>65</v>
      </c>
      <c r="O24" s="373">
        <v>59</v>
      </c>
      <c r="P24" s="374">
        <v>90.769230769230774</v>
      </c>
      <c r="Q24" s="372">
        <v>38</v>
      </c>
      <c r="R24" s="373">
        <v>15</v>
      </c>
      <c r="S24" s="373">
        <v>39.473684210526315</v>
      </c>
      <c r="T24" s="372">
        <v>75</v>
      </c>
      <c r="U24" s="373">
        <v>75</v>
      </c>
      <c r="V24" s="374">
        <v>100</v>
      </c>
      <c r="W24" s="372">
        <v>1292</v>
      </c>
      <c r="X24" s="373">
        <v>822</v>
      </c>
      <c r="Y24" s="373">
        <v>63.622291021671828</v>
      </c>
      <c r="Z24" s="375">
        <v>230</v>
      </c>
      <c r="AA24" s="373">
        <v>233</v>
      </c>
      <c r="AB24" s="373">
        <v>101.30434782608695</v>
      </c>
      <c r="AC24" s="372">
        <v>163</v>
      </c>
      <c r="AD24" s="373">
        <v>195</v>
      </c>
      <c r="AE24" s="373">
        <v>119.6319018404908</v>
      </c>
      <c r="AF24" s="375">
        <v>52</v>
      </c>
      <c r="AG24" s="373">
        <v>46</v>
      </c>
      <c r="AH24" s="373">
        <v>88.461538461538453</v>
      </c>
      <c r="AI24" s="372">
        <v>52</v>
      </c>
      <c r="AJ24" s="373">
        <v>51</v>
      </c>
      <c r="AK24" s="373">
        <v>98.076923076923066</v>
      </c>
      <c r="AL24" s="372">
        <v>50</v>
      </c>
      <c r="AM24" s="373">
        <v>54</v>
      </c>
      <c r="AN24" s="373">
        <v>108</v>
      </c>
      <c r="AO24" s="372">
        <v>5</v>
      </c>
      <c r="AP24" s="373">
        <v>7</v>
      </c>
      <c r="AQ24" s="373">
        <v>140</v>
      </c>
      <c r="AR24" s="375">
        <v>580</v>
      </c>
      <c r="AS24" s="373">
        <v>629</v>
      </c>
      <c r="AT24" s="373">
        <v>108.44827586206895</v>
      </c>
      <c r="AU24" s="373">
        <v>750</v>
      </c>
      <c r="AV24" s="373">
        <v>542</v>
      </c>
      <c r="AW24" s="373">
        <v>72.266666666666666</v>
      </c>
      <c r="AX24" s="373">
        <v>2</v>
      </c>
      <c r="AY24" s="373">
        <v>0</v>
      </c>
      <c r="AZ24" s="373">
        <v>0</v>
      </c>
      <c r="BA24" s="373">
        <v>8</v>
      </c>
      <c r="BB24" s="373">
        <v>6</v>
      </c>
      <c r="BC24" s="373">
        <v>75</v>
      </c>
      <c r="BD24" s="373">
        <v>2</v>
      </c>
      <c r="BE24" s="373">
        <v>0</v>
      </c>
      <c r="BF24" s="373">
        <v>0</v>
      </c>
      <c r="BG24" s="373">
        <v>9</v>
      </c>
      <c r="BH24" s="373">
        <v>11</v>
      </c>
      <c r="BI24" s="373">
        <v>122.22222222222223</v>
      </c>
      <c r="BJ24" s="373">
        <v>4</v>
      </c>
      <c r="BK24" s="373">
        <v>5</v>
      </c>
      <c r="BL24" s="373">
        <v>125</v>
      </c>
      <c r="BM24" s="373">
        <v>175</v>
      </c>
      <c r="BN24" s="373">
        <v>177</v>
      </c>
      <c r="BO24" s="373">
        <v>101.14285714285714</v>
      </c>
      <c r="BP24" s="373">
        <v>261</v>
      </c>
      <c r="BQ24" s="373">
        <v>281</v>
      </c>
      <c r="BR24" s="373">
        <v>107.66283524904215</v>
      </c>
      <c r="BS24" s="373">
        <v>15</v>
      </c>
      <c r="BT24" s="373">
        <v>24</v>
      </c>
      <c r="BU24" s="373">
        <v>160</v>
      </c>
      <c r="BV24" s="373">
        <v>6</v>
      </c>
      <c r="BW24" s="373">
        <v>5</v>
      </c>
      <c r="BX24" s="373">
        <v>83.333333333333343</v>
      </c>
      <c r="BY24" s="373">
        <v>60</v>
      </c>
      <c r="BZ24" s="373">
        <v>33</v>
      </c>
      <c r="CA24" s="373">
        <v>55.000000000000007</v>
      </c>
      <c r="CB24" s="373">
        <v>100</v>
      </c>
      <c r="CC24" s="373">
        <v>137</v>
      </c>
      <c r="CD24" s="373">
        <v>137</v>
      </c>
      <c r="CE24" s="373">
        <v>0</v>
      </c>
      <c r="CF24" s="373">
        <v>0</v>
      </c>
      <c r="CG24" s="373" t="s">
        <v>1548</v>
      </c>
      <c r="CH24" s="373">
        <v>210</v>
      </c>
      <c r="CI24" s="373">
        <v>306</v>
      </c>
      <c r="CJ24" s="373">
        <v>145.71428571428569</v>
      </c>
      <c r="CK24" s="373">
        <v>221</v>
      </c>
      <c r="CL24" s="373">
        <v>215</v>
      </c>
      <c r="CM24" s="373">
        <v>97.285067873303163</v>
      </c>
      <c r="CN24" s="373">
        <v>90</v>
      </c>
      <c r="CO24" s="373">
        <v>78</v>
      </c>
      <c r="CP24" s="373">
        <v>86.666666666666671</v>
      </c>
      <c r="CQ24" s="373">
        <v>205</v>
      </c>
      <c r="CR24" s="373">
        <v>217</v>
      </c>
      <c r="CS24" s="373">
        <v>105.85365853658537</v>
      </c>
      <c r="CT24" s="373">
        <v>0</v>
      </c>
      <c r="CU24" s="373">
        <v>0</v>
      </c>
      <c r="CV24" s="373" t="s">
        <v>1548</v>
      </c>
      <c r="CW24" s="373">
        <v>4</v>
      </c>
      <c r="CX24" s="373">
        <v>5</v>
      </c>
      <c r="CY24" s="373">
        <v>125</v>
      </c>
    </row>
    <row r="25" spans="1:103" ht="56.25" x14ac:dyDescent="0.25">
      <c r="A25" s="252" t="s">
        <v>1012</v>
      </c>
      <c r="B25" s="365" t="s">
        <v>972</v>
      </c>
      <c r="C25" s="376"/>
      <c r="D25" s="378" t="s">
        <v>1013</v>
      </c>
      <c r="E25" s="379">
        <v>2259606</v>
      </c>
      <c r="F25" s="368">
        <v>2231071</v>
      </c>
      <c r="G25" s="369">
        <v>0.98737169223307075</v>
      </c>
      <c r="H25" s="370">
        <v>0</v>
      </c>
      <c r="I25" s="371">
        <v>0</v>
      </c>
      <c r="J25" s="371" t="s">
        <v>1548</v>
      </c>
      <c r="K25" s="383">
        <v>651000</v>
      </c>
      <c r="L25" s="383">
        <v>580464</v>
      </c>
      <c r="M25" s="383">
        <v>89.164976958525344</v>
      </c>
      <c r="N25" s="372">
        <v>18000</v>
      </c>
      <c r="O25" s="373">
        <v>17621</v>
      </c>
      <c r="P25" s="374">
        <v>97.894444444444446</v>
      </c>
      <c r="Q25" s="372">
        <v>11765</v>
      </c>
      <c r="R25" s="373">
        <v>3979</v>
      </c>
      <c r="S25" s="373">
        <v>33.820654483637909</v>
      </c>
      <c r="T25" s="372">
        <v>64000</v>
      </c>
      <c r="U25" s="373">
        <v>63075</v>
      </c>
      <c r="V25" s="374">
        <v>98.5546875</v>
      </c>
      <c r="W25" s="372">
        <v>190000</v>
      </c>
      <c r="X25" s="373">
        <v>162955</v>
      </c>
      <c r="Y25" s="373">
        <v>85.765789473684208</v>
      </c>
      <c r="Z25" s="375">
        <v>68800</v>
      </c>
      <c r="AA25" s="373">
        <v>70064</v>
      </c>
      <c r="AB25" s="373">
        <v>101.83720930232558</v>
      </c>
      <c r="AC25" s="372">
        <v>19350</v>
      </c>
      <c r="AD25" s="373">
        <v>26570</v>
      </c>
      <c r="AE25" s="373">
        <v>137.312661498708</v>
      </c>
      <c r="AF25" s="375">
        <v>50000</v>
      </c>
      <c r="AG25" s="373">
        <v>35164</v>
      </c>
      <c r="AH25" s="373">
        <v>70.328000000000003</v>
      </c>
      <c r="AI25" s="372">
        <v>5000</v>
      </c>
      <c r="AJ25" s="373">
        <v>7082</v>
      </c>
      <c r="AK25" s="373">
        <v>141.64000000000001</v>
      </c>
      <c r="AL25" s="372">
        <v>17000</v>
      </c>
      <c r="AM25" s="373">
        <v>13829</v>
      </c>
      <c r="AN25" s="373">
        <v>81.347058823529423</v>
      </c>
      <c r="AO25" s="372">
        <v>250</v>
      </c>
      <c r="AP25" s="373">
        <v>349</v>
      </c>
      <c r="AQ25" s="373">
        <v>139.6</v>
      </c>
      <c r="AR25" s="375">
        <v>410000</v>
      </c>
      <c r="AS25" s="373">
        <v>466588</v>
      </c>
      <c r="AT25" s="373">
        <v>113.8019512195122</v>
      </c>
      <c r="AU25" s="373">
        <v>150000</v>
      </c>
      <c r="AV25" s="373">
        <v>136278</v>
      </c>
      <c r="AW25" s="373">
        <v>90.852000000000004</v>
      </c>
      <c r="AX25" s="373">
        <v>6</v>
      </c>
      <c r="AY25" s="373">
        <v>0</v>
      </c>
      <c r="AZ25" s="373">
        <v>0</v>
      </c>
      <c r="BA25" s="373">
        <v>450</v>
      </c>
      <c r="BB25" s="373">
        <v>389</v>
      </c>
      <c r="BC25" s="373">
        <v>86.444444444444443</v>
      </c>
      <c r="BD25" s="373">
        <v>180</v>
      </c>
      <c r="BE25" s="373">
        <v>0</v>
      </c>
      <c r="BF25" s="373">
        <v>0</v>
      </c>
      <c r="BG25" s="373">
        <v>1344</v>
      </c>
      <c r="BH25" s="373">
        <v>1698</v>
      </c>
      <c r="BI25" s="373">
        <v>126.33928571428572</v>
      </c>
      <c r="BJ25" s="373">
        <v>300</v>
      </c>
      <c r="BK25" s="373">
        <v>294</v>
      </c>
      <c r="BL25" s="373">
        <v>98</v>
      </c>
      <c r="BM25" s="373">
        <v>54700</v>
      </c>
      <c r="BN25" s="373">
        <v>54184</v>
      </c>
      <c r="BO25" s="373">
        <v>99.056672760511887</v>
      </c>
      <c r="BP25" s="373">
        <v>134975</v>
      </c>
      <c r="BQ25" s="373">
        <v>109556</v>
      </c>
      <c r="BR25" s="373">
        <v>81.167623634006304</v>
      </c>
      <c r="BS25" s="373">
        <v>300</v>
      </c>
      <c r="BT25" s="373">
        <v>973</v>
      </c>
      <c r="BU25" s="373">
        <v>324.33333333333331</v>
      </c>
      <c r="BV25" s="373">
        <v>150</v>
      </c>
      <c r="BW25" s="373">
        <v>352</v>
      </c>
      <c r="BX25" s="373">
        <v>234.66666666666666</v>
      </c>
      <c r="BY25" s="373">
        <v>12210</v>
      </c>
      <c r="BZ25" s="373">
        <v>7455</v>
      </c>
      <c r="CA25" s="373">
        <v>61.056511056511056</v>
      </c>
      <c r="CB25" s="373">
        <v>65000</v>
      </c>
      <c r="CC25" s="373">
        <v>71526</v>
      </c>
      <c r="CD25" s="373">
        <v>110.04</v>
      </c>
      <c r="CE25" s="373">
        <v>0</v>
      </c>
      <c r="CF25" s="373">
        <v>0</v>
      </c>
      <c r="CG25" s="373" t="s">
        <v>1548</v>
      </c>
      <c r="CH25" s="373">
        <v>45000</v>
      </c>
      <c r="CI25" s="373">
        <v>77171</v>
      </c>
      <c r="CJ25" s="373">
        <v>171.49111111111111</v>
      </c>
      <c r="CK25" s="373">
        <v>191000</v>
      </c>
      <c r="CL25" s="373">
        <v>206964</v>
      </c>
      <c r="CM25" s="373">
        <v>108.35811518324607</v>
      </c>
      <c r="CN25" s="373">
        <v>50000</v>
      </c>
      <c r="CO25" s="373">
        <v>46311</v>
      </c>
      <c r="CP25" s="373">
        <v>92.622</v>
      </c>
      <c r="CQ25" s="373">
        <v>48426</v>
      </c>
      <c r="CR25" s="373">
        <v>69700</v>
      </c>
      <c r="CS25" s="373">
        <v>143.93094618593318</v>
      </c>
      <c r="CT25" s="373">
        <v>0</v>
      </c>
      <c r="CU25" s="373">
        <v>0</v>
      </c>
      <c r="CV25" s="373" t="s">
        <v>1548</v>
      </c>
      <c r="CW25" s="373">
        <v>400</v>
      </c>
      <c r="CX25" s="373">
        <v>480</v>
      </c>
      <c r="CY25" s="373">
        <v>120</v>
      </c>
    </row>
    <row r="26" spans="1:103" ht="56.25" x14ac:dyDescent="0.25">
      <c r="A26" s="252" t="s">
        <v>1014</v>
      </c>
      <c r="B26" s="365" t="s">
        <v>972</v>
      </c>
      <c r="C26" s="376" t="s">
        <v>1015</v>
      </c>
      <c r="D26" s="376" t="s">
        <v>1016</v>
      </c>
      <c r="E26" s="379">
        <v>4817</v>
      </c>
      <c r="F26" s="368">
        <v>4439</v>
      </c>
      <c r="G26" s="369">
        <v>0.92152792194311817</v>
      </c>
      <c r="H26" s="370">
        <v>166</v>
      </c>
      <c r="I26" s="371">
        <v>102</v>
      </c>
      <c r="J26" s="371">
        <v>61.445783132530117</v>
      </c>
      <c r="K26" s="383">
        <v>390</v>
      </c>
      <c r="L26" s="383">
        <v>289</v>
      </c>
      <c r="M26" s="383">
        <v>74.102564102564102</v>
      </c>
      <c r="N26" s="372">
        <v>65</v>
      </c>
      <c r="O26" s="373">
        <v>66</v>
      </c>
      <c r="P26" s="374">
        <v>101.53846153846153</v>
      </c>
      <c r="Q26" s="372">
        <v>65</v>
      </c>
      <c r="R26" s="373">
        <v>68</v>
      </c>
      <c r="S26" s="373">
        <v>104.61538461538463</v>
      </c>
      <c r="T26" s="372">
        <v>50</v>
      </c>
      <c r="U26" s="373">
        <v>73</v>
      </c>
      <c r="V26" s="373">
        <v>146</v>
      </c>
      <c r="W26" s="372">
        <v>626</v>
      </c>
      <c r="X26" s="373">
        <v>552</v>
      </c>
      <c r="Y26" s="373">
        <v>88.178913738019176</v>
      </c>
      <c r="Z26" s="375">
        <v>200</v>
      </c>
      <c r="AA26" s="373">
        <v>207</v>
      </c>
      <c r="AB26" s="373">
        <v>103.49999999999999</v>
      </c>
      <c r="AC26" s="372">
        <v>60</v>
      </c>
      <c r="AD26" s="373">
        <v>60</v>
      </c>
      <c r="AE26" s="373">
        <v>100</v>
      </c>
      <c r="AF26" s="375">
        <v>34</v>
      </c>
      <c r="AG26" s="373">
        <v>39</v>
      </c>
      <c r="AH26" s="373">
        <v>114.70588235294117</v>
      </c>
      <c r="AI26" s="372">
        <v>40</v>
      </c>
      <c r="AJ26" s="373">
        <v>28</v>
      </c>
      <c r="AK26" s="373">
        <v>70</v>
      </c>
      <c r="AL26" s="372">
        <v>80</v>
      </c>
      <c r="AM26" s="373">
        <v>58</v>
      </c>
      <c r="AN26" s="373">
        <v>72.5</v>
      </c>
      <c r="AO26" s="372">
        <v>144</v>
      </c>
      <c r="AP26" s="373">
        <v>30</v>
      </c>
      <c r="AQ26" s="373">
        <v>20.833333333333336</v>
      </c>
      <c r="AR26" s="375">
        <v>335</v>
      </c>
      <c r="AS26" s="373">
        <v>326</v>
      </c>
      <c r="AT26" s="373">
        <v>97.31343283582089</v>
      </c>
      <c r="AU26" s="373">
        <v>600</v>
      </c>
      <c r="AV26" s="373">
        <v>557</v>
      </c>
      <c r="AW26" s="373">
        <v>92.833333333333329</v>
      </c>
      <c r="AX26" s="373">
        <v>25</v>
      </c>
      <c r="AY26" s="373">
        <v>25</v>
      </c>
      <c r="AZ26" s="373">
        <v>100</v>
      </c>
      <c r="BA26" s="373">
        <v>45</v>
      </c>
      <c r="BB26" s="373">
        <v>45</v>
      </c>
      <c r="BC26" s="373">
        <v>100</v>
      </c>
      <c r="BD26" s="373">
        <v>130</v>
      </c>
      <c r="BE26" s="373">
        <v>143</v>
      </c>
      <c r="BF26" s="373">
        <v>110.00000000000001</v>
      </c>
      <c r="BG26" s="373">
        <v>100</v>
      </c>
      <c r="BH26" s="373">
        <v>141</v>
      </c>
      <c r="BI26" s="373">
        <v>141</v>
      </c>
      <c r="BJ26" s="373">
        <v>17</v>
      </c>
      <c r="BK26" s="373">
        <v>16</v>
      </c>
      <c r="BL26" s="373">
        <v>94.117647058823522</v>
      </c>
      <c r="BM26" s="373">
        <v>70</v>
      </c>
      <c r="BN26" s="373">
        <v>98</v>
      </c>
      <c r="BO26" s="373">
        <v>140</v>
      </c>
      <c r="BP26" s="373">
        <v>250</v>
      </c>
      <c r="BQ26" s="373">
        <v>299</v>
      </c>
      <c r="BR26" s="373">
        <v>119.6</v>
      </c>
      <c r="BS26" s="373">
        <v>300</v>
      </c>
      <c r="BT26" s="373">
        <v>295</v>
      </c>
      <c r="BU26" s="373">
        <v>98.333333333333329</v>
      </c>
      <c r="BV26" s="373">
        <v>150</v>
      </c>
      <c r="BW26" s="373">
        <v>185</v>
      </c>
      <c r="BX26" s="373">
        <v>123.33333333333334</v>
      </c>
      <c r="BY26" s="373">
        <v>43</v>
      </c>
      <c r="BZ26" s="373">
        <v>67</v>
      </c>
      <c r="CA26" s="373">
        <v>155.81395348837211</v>
      </c>
      <c r="CB26" s="373">
        <v>100</v>
      </c>
      <c r="CC26" s="373">
        <v>104</v>
      </c>
      <c r="CD26" s="373">
        <v>104</v>
      </c>
      <c r="CE26" s="373">
        <v>0</v>
      </c>
      <c r="CF26" s="373">
        <v>0</v>
      </c>
      <c r="CG26" s="373" t="s">
        <v>1548</v>
      </c>
      <c r="CH26" s="373">
        <v>270</v>
      </c>
      <c r="CI26" s="373">
        <v>238</v>
      </c>
      <c r="CJ26" s="373">
        <v>88.148148148148152</v>
      </c>
      <c r="CK26" s="373">
        <v>46</v>
      </c>
      <c r="CL26" s="373">
        <v>48</v>
      </c>
      <c r="CM26" s="373">
        <v>104.34782608695652</v>
      </c>
      <c r="CN26" s="373">
        <v>200</v>
      </c>
      <c r="CO26" s="373">
        <v>97</v>
      </c>
      <c r="CP26" s="373">
        <v>48.5</v>
      </c>
      <c r="CQ26" s="373">
        <v>80</v>
      </c>
      <c r="CR26" s="373">
        <v>95</v>
      </c>
      <c r="CS26" s="373">
        <v>118.75</v>
      </c>
      <c r="CT26" s="373">
        <v>0</v>
      </c>
      <c r="CU26" s="373">
        <v>0</v>
      </c>
      <c r="CV26" s="373" t="s">
        <v>1548</v>
      </c>
      <c r="CW26" s="373">
        <v>136</v>
      </c>
      <c r="CX26" s="373">
        <v>88</v>
      </c>
      <c r="CY26" s="373">
        <v>64.705882352941174</v>
      </c>
    </row>
    <row r="27" spans="1:103" ht="56.25" x14ac:dyDescent="0.25">
      <c r="A27" s="252" t="s">
        <v>1017</v>
      </c>
      <c r="B27" s="365" t="s">
        <v>972</v>
      </c>
      <c r="C27" s="376"/>
      <c r="D27" s="376" t="s">
        <v>1018</v>
      </c>
      <c r="E27" s="379">
        <v>3710676</v>
      </c>
      <c r="F27" s="368">
        <v>3342472</v>
      </c>
      <c r="G27" s="369">
        <v>0.90077171922312804</v>
      </c>
      <c r="H27" s="370">
        <v>1400</v>
      </c>
      <c r="I27" s="371">
        <v>1312</v>
      </c>
      <c r="J27" s="371">
        <v>93.714285714285722</v>
      </c>
      <c r="K27" s="383">
        <v>1356184</v>
      </c>
      <c r="L27" s="383">
        <v>1022293</v>
      </c>
      <c r="M27" s="383">
        <v>75.380110663449798</v>
      </c>
      <c r="N27" s="372">
        <v>2300</v>
      </c>
      <c r="O27" s="373">
        <v>2129</v>
      </c>
      <c r="P27" s="374">
        <v>92.565217391304344</v>
      </c>
      <c r="Q27" s="372">
        <v>7500</v>
      </c>
      <c r="R27" s="373">
        <v>7169</v>
      </c>
      <c r="S27" s="373">
        <v>95.586666666666659</v>
      </c>
      <c r="T27" s="372">
        <v>3000</v>
      </c>
      <c r="U27" s="373">
        <v>3051</v>
      </c>
      <c r="V27" s="373">
        <v>101.69999999999999</v>
      </c>
      <c r="W27" s="372">
        <v>101000</v>
      </c>
      <c r="X27" s="373">
        <v>97667</v>
      </c>
      <c r="Y27" s="373">
        <v>96.7</v>
      </c>
      <c r="Z27" s="375">
        <v>178000</v>
      </c>
      <c r="AA27" s="373">
        <v>193182</v>
      </c>
      <c r="AB27" s="373">
        <v>108.52921348314607</v>
      </c>
      <c r="AC27" s="372">
        <v>996</v>
      </c>
      <c r="AD27" s="373">
        <v>1215</v>
      </c>
      <c r="AE27" s="373">
        <v>121.98795180722892</v>
      </c>
      <c r="AF27" s="375">
        <v>6500</v>
      </c>
      <c r="AG27" s="373">
        <v>22493</v>
      </c>
      <c r="AH27" s="373">
        <v>346.04615384615386</v>
      </c>
      <c r="AI27" s="372">
        <v>5000</v>
      </c>
      <c r="AJ27" s="373">
        <v>4942</v>
      </c>
      <c r="AK27" s="373">
        <v>98.839999999999989</v>
      </c>
      <c r="AL27" s="372">
        <v>1500</v>
      </c>
      <c r="AM27" s="373">
        <v>1303</v>
      </c>
      <c r="AN27" s="373">
        <v>86.866666666666674</v>
      </c>
      <c r="AO27" s="372">
        <v>2922</v>
      </c>
      <c r="AP27" s="373">
        <v>3454</v>
      </c>
      <c r="AQ27" s="373">
        <v>118.20670773442848</v>
      </c>
      <c r="AR27" s="375">
        <v>60000</v>
      </c>
      <c r="AS27" s="373">
        <v>63707</v>
      </c>
      <c r="AT27" s="373">
        <v>106.17833333333333</v>
      </c>
      <c r="AU27" s="373">
        <v>1500000</v>
      </c>
      <c r="AV27" s="373">
        <v>1380453</v>
      </c>
      <c r="AW27" s="373">
        <v>92.030199999999994</v>
      </c>
      <c r="AX27" s="373">
        <v>160</v>
      </c>
      <c r="AY27" s="373">
        <v>160</v>
      </c>
      <c r="AZ27" s="373">
        <v>100</v>
      </c>
      <c r="BA27" s="373">
        <v>1400</v>
      </c>
      <c r="BB27" s="373">
        <v>1317</v>
      </c>
      <c r="BC27" s="373">
        <v>94.071428571428569</v>
      </c>
      <c r="BD27" s="373">
        <v>2800</v>
      </c>
      <c r="BE27" s="373">
        <v>2373</v>
      </c>
      <c r="BF27" s="373">
        <v>84.75</v>
      </c>
      <c r="BG27" s="373">
        <v>19683</v>
      </c>
      <c r="BH27" s="373">
        <v>19105</v>
      </c>
      <c r="BI27" s="373">
        <v>97.063455774018195</v>
      </c>
      <c r="BJ27" s="373">
        <v>1000</v>
      </c>
      <c r="BK27" s="373">
        <v>954</v>
      </c>
      <c r="BL27" s="373">
        <v>95.399999999999991</v>
      </c>
      <c r="BM27" s="373">
        <v>20000</v>
      </c>
      <c r="BN27" s="373">
        <v>22535</v>
      </c>
      <c r="BO27" s="373">
        <v>112.675</v>
      </c>
      <c r="BP27" s="373">
        <v>16120</v>
      </c>
      <c r="BQ27" s="373">
        <v>15080</v>
      </c>
      <c r="BR27" s="373">
        <v>93.548387096774192</v>
      </c>
      <c r="BS27" s="373">
        <v>9000</v>
      </c>
      <c r="BT27" s="373">
        <v>8605</v>
      </c>
      <c r="BU27" s="373">
        <v>95.611111111111114</v>
      </c>
      <c r="BV27" s="373">
        <v>1800</v>
      </c>
      <c r="BW27" s="373">
        <v>1431</v>
      </c>
      <c r="BX27" s="373">
        <v>79.5</v>
      </c>
      <c r="BY27" s="373">
        <v>85000</v>
      </c>
      <c r="BZ27" s="373">
        <v>103277</v>
      </c>
      <c r="CA27" s="373">
        <v>121.50235294117647</v>
      </c>
      <c r="CB27" s="373">
        <v>158000</v>
      </c>
      <c r="CC27" s="373">
        <v>190194</v>
      </c>
      <c r="CD27" s="373">
        <v>120.37594936708859</v>
      </c>
      <c r="CE27" s="373">
        <v>0</v>
      </c>
      <c r="CF27" s="373">
        <v>0</v>
      </c>
      <c r="CG27" s="373" t="s">
        <v>1548</v>
      </c>
      <c r="CH27" s="373">
        <v>60000</v>
      </c>
      <c r="CI27" s="373">
        <v>39338</v>
      </c>
      <c r="CJ27" s="373">
        <v>65.563333333333333</v>
      </c>
      <c r="CK27" s="373">
        <v>6000</v>
      </c>
      <c r="CL27" s="373">
        <v>7247</v>
      </c>
      <c r="CM27" s="373">
        <v>120.78333333333333</v>
      </c>
      <c r="CN27" s="373">
        <v>22800</v>
      </c>
      <c r="CO27" s="373">
        <v>24172</v>
      </c>
      <c r="CP27" s="373">
        <v>106.01754385964912</v>
      </c>
      <c r="CQ27" s="373">
        <v>80000</v>
      </c>
      <c r="CR27" s="373">
        <v>101529</v>
      </c>
      <c r="CS27" s="373">
        <v>126.91125000000001</v>
      </c>
      <c r="CT27" s="373">
        <v>0</v>
      </c>
      <c r="CU27" s="373">
        <v>0</v>
      </c>
      <c r="CV27" s="373" t="s">
        <v>1548</v>
      </c>
      <c r="CW27" s="373">
        <v>611</v>
      </c>
      <c r="CX27" s="373">
        <v>785</v>
      </c>
      <c r="CY27" s="373">
        <v>128.47790507364977</v>
      </c>
    </row>
    <row r="28" spans="1:103" ht="56.25" x14ac:dyDescent="0.25">
      <c r="A28" s="252" t="s">
        <v>1019</v>
      </c>
      <c r="B28" s="365" t="s">
        <v>972</v>
      </c>
      <c r="C28" s="376" t="s">
        <v>1020</v>
      </c>
      <c r="D28" s="376" t="s">
        <v>1021</v>
      </c>
      <c r="E28" s="379">
        <v>2385</v>
      </c>
      <c r="F28" s="368">
        <v>2157</v>
      </c>
      <c r="G28" s="369">
        <v>0.90440251572327046</v>
      </c>
      <c r="H28" s="370">
        <v>0</v>
      </c>
      <c r="I28" s="371">
        <v>0</v>
      </c>
      <c r="J28" s="371" t="s">
        <v>1548</v>
      </c>
      <c r="K28" s="383">
        <v>215</v>
      </c>
      <c r="L28" s="383">
        <v>130</v>
      </c>
      <c r="M28" s="383">
        <v>60.465116279069761</v>
      </c>
      <c r="N28" s="372">
        <v>100</v>
      </c>
      <c r="O28" s="373">
        <v>25</v>
      </c>
      <c r="P28" s="374">
        <v>25</v>
      </c>
      <c r="Q28" s="372">
        <v>50</v>
      </c>
      <c r="R28" s="373">
        <v>48</v>
      </c>
      <c r="S28" s="373">
        <v>96</v>
      </c>
      <c r="T28" s="372">
        <v>47</v>
      </c>
      <c r="U28" s="373">
        <v>46</v>
      </c>
      <c r="V28" s="374">
        <v>97.872340425531917</v>
      </c>
      <c r="W28" s="372">
        <v>330</v>
      </c>
      <c r="X28" s="373">
        <v>323</v>
      </c>
      <c r="Y28" s="373">
        <v>97.878787878787875</v>
      </c>
      <c r="Z28" s="375">
        <v>110</v>
      </c>
      <c r="AA28" s="373">
        <v>124</v>
      </c>
      <c r="AB28" s="373">
        <v>112.72727272727272</v>
      </c>
      <c r="AC28" s="372">
        <v>277</v>
      </c>
      <c r="AD28" s="373">
        <v>279</v>
      </c>
      <c r="AE28" s="373">
        <v>100.72202166064983</v>
      </c>
      <c r="AF28" s="375">
        <v>27</v>
      </c>
      <c r="AG28" s="373">
        <v>19</v>
      </c>
      <c r="AH28" s="373">
        <v>70.370370370370367</v>
      </c>
      <c r="AI28" s="372">
        <v>45</v>
      </c>
      <c r="AJ28" s="373">
        <v>31</v>
      </c>
      <c r="AK28" s="373">
        <v>68.888888888888886</v>
      </c>
      <c r="AL28" s="372">
        <v>20</v>
      </c>
      <c r="AM28" s="373">
        <v>18</v>
      </c>
      <c r="AN28" s="373">
        <v>90</v>
      </c>
      <c r="AO28" s="372">
        <v>0</v>
      </c>
      <c r="AP28" s="373">
        <v>0</v>
      </c>
      <c r="AQ28" s="373" t="s">
        <v>1548</v>
      </c>
      <c r="AR28" s="375">
        <v>65</v>
      </c>
      <c r="AS28" s="373">
        <v>30</v>
      </c>
      <c r="AT28" s="373">
        <v>46.153846153846153</v>
      </c>
      <c r="AU28" s="373">
        <v>175</v>
      </c>
      <c r="AV28" s="373">
        <v>161</v>
      </c>
      <c r="AW28" s="373">
        <v>92</v>
      </c>
      <c r="AX28" s="373">
        <v>0</v>
      </c>
      <c r="AY28" s="373">
        <v>0</v>
      </c>
      <c r="AZ28" s="373" t="s">
        <v>1548</v>
      </c>
      <c r="BA28" s="373">
        <v>30</v>
      </c>
      <c r="BB28" s="373">
        <v>30</v>
      </c>
      <c r="BC28" s="373">
        <v>100</v>
      </c>
      <c r="BD28" s="373">
        <v>20</v>
      </c>
      <c r="BE28" s="373">
        <v>32</v>
      </c>
      <c r="BF28" s="373">
        <v>160</v>
      </c>
      <c r="BG28" s="373">
        <v>80</v>
      </c>
      <c r="BH28" s="373">
        <v>77</v>
      </c>
      <c r="BI28" s="373">
        <v>96.25</v>
      </c>
      <c r="BJ28" s="373">
        <v>70</v>
      </c>
      <c r="BK28" s="373">
        <v>46</v>
      </c>
      <c r="BL28" s="373">
        <v>65.714285714285708</v>
      </c>
      <c r="BM28" s="373">
        <v>55</v>
      </c>
      <c r="BN28" s="373">
        <v>43</v>
      </c>
      <c r="BO28" s="373">
        <v>78.181818181818187</v>
      </c>
      <c r="BP28" s="373">
        <v>70</v>
      </c>
      <c r="BQ28" s="373">
        <v>70</v>
      </c>
      <c r="BR28" s="373">
        <v>100</v>
      </c>
      <c r="BS28" s="373">
        <v>220</v>
      </c>
      <c r="BT28" s="373">
        <v>254</v>
      </c>
      <c r="BU28" s="373">
        <v>115.45454545454545</v>
      </c>
      <c r="BV28" s="373">
        <v>100</v>
      </c>
      <c r="BW28" s="373">
        <v>130</v>
      </c>
      <c r="BX28" s="373">
        <v>130</v>
      </c>
      <c r="BY28" s="373">
        <v>45</v>
      </c>
      <c r="BZ28" s="373">
        <v>37</v>
      </c>
      <c r="CA28" s="373">
        <v>82.222222222222214</v>
      </c>
      <c r="CB28" s="373">
        <v>36</v>
      </c>
      <c r="CC28" s="373">
        <v>12</v>
      </c>
      <c r="CD28" s="373">
        <v>33.333333333333329</v>
      </c>
      <c r="CE28" s="373">
        <v>0</v>
      </c>
      <c r="CF28" s="373">
        <v>0</v>
      </c>
      <c r="CG28" s="373" t="s">
        <v>1548</v>
      </c>
      <c r="CH28" s="373">
        <v>100</v>
      </c>
      <c r="CI28" s="373">
        <v>91</v>
      </c>
      <c r="CJ28" s="373">
        <v>91</v>
      </c>
      <c r="CK28" s="373">
        <v>60</v>
      </c>
      <c r="CL28" s="373">
        <v>74</v>
      </c>
      <c r="CM28" s="373">
        <v>123.33333333333334</v>
      </c>
      <c r="CN28" s="373">
        <v>23</v>
      </c>
      <c r="CO28" s="373">
        <v>20</v>
      </c>
      <c r="CP28" s="373">
        <v>86.956521739130437</v>
      </c>
      <c r="CQ28" s="373">
        <v>15</v>
      </c>
      <c r="CR28" s="373">
        <v>7</v>
      </c>
      <c r="CS28" s="373">
        <v>46.666666666666664</v>
      </c>
      <c r="CT28" s="373">
        <v>0</v>
      </c>
      <c r="CU28" s="373">
        <v>0</v>
      </c>
      <c r="CV28" s="373" t="s">
        <v>1548</v>
      </c>
      <c r="CW28" s="373">
        <v>0</v>
      </c>
      <c r="CX28" s="373">
        <v>0</v>
      </c>
      <c r="CY28" s="373" t="s">
        <v>1548</v>
      </c>
    </row>
    <row r="29" spans="1:103" ht="56.25" x14ac:dyDescent="0.25">
      <c r="A29" s="252" t="s">
        <v>1022</v>
      </c>
      <c r="B29" s="365" t="s">
        <v>972</v>
      </c>
      <c r="C29" s="376" t="s">
        <v>1023</v>
      </c>
      <c r="D29" s="376" t="s">
        <v>1024</v>
      </c>
      <c r="E29" s="379">
        <v>0</v>
      </c>
      <c r="F29" s="368">
        <v>0</v>
      </c>
      <c r="G29" s="369" t="s">
        <v>668</v>
      </c>
      <c r="H29" s="370">
        <v>0</v>
      </c>
      <c r="I29" s="371">
        <v>0</v>
      </c>
      <c r="J29" s="371" t="s">
        <v>1548</v>
      </c>
      <c r="K29" s="382">
        <v>0</v>
      </c>
      <c r="L29" s="371">
        <v>0</v>
      </c>
      <c r="M29" s="371" t="s">
        <v>1548</v>
      </c>
      <c r="N29" s="372">
        <v>0</v>
      </c>
      <c r="O29" s="373">
        <v>0</v>
      </c>
      <c r="P29" s="374" t="s">
        <v>1548</v>
      </c>
      <c r="Q29" s="372">
        <v>0</v>
      </c>
      <c r="R29" s="373">
        <v>0</v>
      </c>
      <c r="S29" s="373" t="s">
        <v>1548</v>
      </c>
      <c r="T29" s="372">
        <v>0</v>
      </c>
      <c r="U29" s="373">
        <v>0</v>
      </c>
      <c r="V29" s="374" t="s">
        <v>1548</v>
      </c>
      <c r="W29" s="372">
        <v>0</v>
      </c>
      <c r="X29" s="373">
        <v>0</v>
      </c>
      <c r="Y29" s="373" t="s">
        <v>1548</v>
      </c>
      <c r="Z29" s="375">
        <v>0</v>
      </c>
      <c r="AA29" s="373">
        <v>0</v>
      </c>
      <c r="AB29" s="373" t="s">
        <v>1548</v>
      </c>
      <c r="AC29" s="372">
        <v>0</v>
      </c>
      <c r="AD29" s="373">
        <v>0</v>
      </c>
      <c r="AE29" s="373" t="s">
        <v>1548</v>
      </c>
      <c r="AF29" s="375">
        <v>0</v>
      </c>
      <c r="AG29" s="373">
        <v>0</v>
      </c>
      <c r="AH29" s="373" t="s">
        <v>1548</v>
      </c>
      <c r="AI29" s="372">
        <v>0</v>
      </c>
      <c r="AJ29" s="373">
        <v>0</v>
      </c>
      <c r="AK29" s="373" t="s">
        <v>1548</v>
      </c>
      <c r="AL29" s="372">
        <v>0</v>
      </c>
      <c r="AM29" s="373">
        <v>0</v>
      </c>
      <c r="AN29" s="373" t="s">
        <v>1548</v>
      </c>
      <c r="AO29" s="372">
        <v>0</v>
      </c>
      <c r="AP29" s="373">
        <v>0</v>
      </c>
      <c r="AQ29" s="373" t="s">
        <v>1548</v>
      </c>
      <c r="AR29" s="375">
        <v>0</v>
      </c>
      <c r="AS29" s="373">
        <v>0</v>
      </c>
      <c r="AT29" s="373" t="s">
        <v>1548</v>
      </c>
      <c r="AU29" s="373">
        <v>0</v>
      </c>
      <c r="AV29" s="373">
        <v>0</v>
      </c>
      <c r="AW29" s="373" t="s">
        <v>1548</v>
      </c>
      <c r="AX29" s="373">
        <v>0</v>
      </c>
      <c r="AY29" s="373">
        <v>0</v>
      </c>
      <c r="AZ29" s="373" t="s">
        <v>1548</v>
      </c>
      <c r="BA29" s="373">
        <v>0</v>
      </c>
      <c r="BB29" s="373">
        <v>0</v>
      </c>
      <c r="BC29" s="373" t="s">
        <v>1548</v>
      </c>
      <c r="BD29" s="373">
        <v>0</v>
      </c>
      <c r="BE29" s="373">
        <v>0</v>
      </c>
      <c r="BF29" s="373" t="s">
        <v>1548</v>
      </c>
      <c r="BG29" s="373">
        <v>0</v>
      </c>
      <c r="BH29" s="373">
        <v>0</v>
      </c>
      <c r="BI29" s="373" t="s">
        <v>1548</v>
      </c>
      <c r="BJ29" s="373">
        <v>0</v>
      </c>
      <c r="BK29" s="373">
        <v>0</v>
      </c>
      <c r="BL29" s="373" t="s">
        <v>1548</v>
      </c>
      <c r="BM29" s="373">
        <v>0</v>
      </c>
      <c r="BN29" s="373">
        <v>0</v>
      </c>
      <c r="BO29" s="373" t="s">
        <v>1548</v>
      </c>
      <c r="BP29" s="373">
        <v>0</v>
      </c>
      <c r="BQ29" s="373">
        <v>0</v>
      </c>
      <c r="BR29" s="373" t="s">
        <v>1548</v>
      </c>
      <c r="BS29" s="373">
        <v>0</v>
      </c>
      <c r="BT29" s="373">
        <v>0</v>
      </c>
      <c r="BU29" s="373" t="s">
        <v>1548</v>
      </c>
      <c r="BV29" s="373">
        <v>0</v>
      </c>
      <c r="BW29" s="373">
        <v>0</v>
      </c>
      <c r="BX29" s="373" t="s">
        <v>1548</v>
      </c>
      <c r="BY29" s="373">
        <v>0</v>
      </c>
      <c r="BZ29" s="373">
        <v>0</v>
      </c>
      <c r="CA29" s="373" t="s">
        <v>1548</v>
      </c>
      <c r="CB29" s="373">
        <v>0</v>
      </c>
      <c r="CC29" s="373">
        <v>0</v>
      </c>
      <c r="CD29" s="373" t="s">
        <v>1548</v>
      </c>
      <c r="CE29" s="373">
        <v>0</v>
      </c>
      <c r="CF29" s="373">
        <v>0</v>
      </c>
      <c r="CG29" s="373" t="s">
        <v>1548</v>
      </c>
      <c r="CH29" s="373">
        <v>0</v>
      </c>
      <c r="CI29" s="373">
        <v>0</v>
      </c>
      <c r="CJ29" s="373" t="s">
        <v>1548</v>
      </c>
      <c r="CK29" s="373">
        <v>0</v>
      </c>
      <c r="CL29" s="373">
        <v>0</v>
      </c>
      <c r="CM29" s="373" t="s">
        <v>1548</v>
      </c>
      <c r="CN29" s="373">
        <v>0</v>
      </c>
      <c r="CO29" s="373">
        <v>0</v>
      </c>
      <c r="CP29" s="373" t="s">
        <v>1548</v>
      </c>
      <c r="CQ29" s="373">
        <v>0</v>
      </c>
      <c r="CR29" s="373">
        <v>0</v>
      </c>
      <c r="CS29" s="373" t="s">
        <v>1548</v>
      </c>
      <c r="CT29" s="373">
        <v>0</v>
      </c>
      <c r="CU29" s="373">
        <v>0</v>
      </c>
      <c r="CV29" s="373" t="s">
        <v>1548</v>
      </c>
      <c r="CW29" s="373">
        <v>0</v>
      </c>
      <c r="CX29" s="373">
        <v>0</v>
      </c>
      <c r="CY29" s="373" t="s">
        <v>1548</v>
      </c>
    </row>
    <row r="30" spans="1:103" ht="56.25" x14ac:dyDescent="0.25">
      <c r="A30" s="252" t="s">
        <v>1025</v>
      </c>
      <c r="B30" s="365" t="s">
        <v>972</v>
      </c>
      <c r="C30" s="376"/>
      <c r="D30" s="376" t="s">
        <v>1026</v>
      </c>
      <c r="E30" s="379">
        <v>0</v>
      </c>
      <c r="F30" s="368">
        <v>0</v>
      </c>
      <c r="G30" s="369" t="s">
        <v>668</v>
      </c>
      <c r="H30" s="370">
        <v>0</v>
      </c>
      <c r="I30" s="371">
        <v>0</v>
      </c>
      <c r="J30" s="371" t="s">
        <v>1548</v>
      </c>
      <c r="K30" s="382">
        <v>0</v>
      </c>
      <c r="L30" s="371">
        <v>0</v>
      </c>
      <c r="M30" s="371" t="s">
        <v>1548</v>
      </c>
      <c r="N30" s="372">
        <v>0</v>
      </c>
      <c r="O30" s="373">
        <v>0</v>
      </c>
      <c r="P30" s="374" t="s">
        <v>1548</v>
      </c>
      <c r="Q30" s="372">
        <v>0</v>
      </c>
      <c r="R30" s="373">
        <v>0</v>
      </c>
      <c r="S30" s="373" t="s">
        <v>1548</v>
      </c>
      <c r="T30" s="372">
        <v>0</v>
      </c>
      <c r="U30" s="373">
        <v>0</v>
      </c>
      <c r="V30" s="374" t="s">
        <v>1548</v>
      </c>
      <c r="W30" s="372">
        <v>0</v>
      </c>
      <c r="X30" s="373">
        <v>0</v>
      </c>
      <c r="Y30" s="373" t="s">
        <v>1548</v>
      </c>
      <c r="Z30" s="375">
        <v>0</v>
      </c>
      <c r="AA30" s="373">
        <v>0</v>
      </c>
      <c r="AB30" s="373" t="s">
        <v>1548</v>
      </c>
      <c r="AC30" s="372">
        <v>0</v>
      </c>
      <c r="AD30" s="373">
        <v>0</v>
      </c>
      <c r="AE30" s="373" t="s">
        <v>1548</v>
      </c>
      <c r="AF30" s="375">
        <v>0</v>
      </c>
      <c r="AG30" s="373">
        <v>0</v>
      </c>
      <c r="AH30" s="373" t="s">
        <v>1548</v>
      </c>
      <c r="AI30" s="372">
        <v>0</v>
      </c>
      <c r="AJ30" s="373">
        <v>0</v>
      </c>
      <c r="AK30" s="373" t="s">
        <v>1548</v>
      </c>
      <c r="AL30" s="372">
        <v>0</v>
      </c>
      <c r="AM30" s="373">
        <v>0</v>
      </c>
      <c r="AN30" s="373" t="s">
        <v>1548</v>
      </c>
      <c r="AO30" s="372">
        <v>0</v>
      </c>
      <c r="AP30" s="373">
        <v>0</v>
      </c>
      <c r="AQ30" s="373" t="s">
        <v>1548</v>
      </c>
      <c r="AR30" s="375">
        <v>0</v>
      </c>
      <c r="AS30" s="373">
        <v>0</v>
      </c>
      <c r="AT30" s="373" t="s">
        <v>1548</v>
      </c>
      <c r="AU30" s="373">
        <v>0</v>
      </c>
      <c r="AV30" s="373">
        <v>0</v>
      </c>
      <c r="AW30" s="373" t="s">
        <v>1548</v>
      </c>
      <c r="AX30" s="373">
        <v>0</v>
      </c>
      <c r="AY30" s="373">
        <v>0</v>
      </c>
      <c r="AZ30" s="373" t="s">
        <v>1548</v>
      </c>
      <c r="BA30" s="373">
        <v>0</v>
      </c>
      <c r="BB30" s="373">
        <v>0</v>
      </c>
      <c r="BC30" s="373" t="s">
        <v>1548</v>
      </c>
      <c r="BD30" s="373">
        <v>0</v>
      </c>
      <c r="BE30" s="373">
        <v>0</v>
      </c>
      <c r="BF30" s="373" t="s">
        <v>1548</v>
      </c>
      <c r="BG30" s="373">
        <v>0</v>
      </c>
      <c r="BH30" s="373">
        <v>0</v>
      </c>
      <c r="BI30" s="373" t="s">
        <v>1548</v>
      </c>
      <c r="BJ30" s="373">
        <v>0</v>
      </c>
      <c r="BK30" s="373">
        <v>0</v>
      </c>
      <c r="BL30" s="373" t="s">
        <v>1548</v>
      </c>
      <c r="BM30" s="373">
        <v>0</v>
      </c>
      <c r="BN30" s="373">
        <v>0</v>
      </c>
      <c r="BO30" s="373" t="s">
        <v>1548</v>
      </c>
      <c r="BP30" s="373">
        <v>0</v>
      </c>
      <c r="BQ30" s="373">
        <v>0</v>
      </c>
      <c r="BR30" s="373" t="s">
        <v>1548</v>
      </c>
      <c r="BS30" s="373">
        <v>0</v>
      </c>
      <c r="BT30" s="373">
        <v>0</v>
      </c>
      <c r="BU30" s="373" t="s">
        <v>1548</v>
      </c>
      <c r="BV30" s="373">
        <v>0</v>
      </c>
      <c r="BW30" s="373">
        <v>0</v>
      </c>
      <c r="BX30" s="373" t="s">
        <v>1548</v>
      </c>
      <c r="BY30" s="373">
        <v>0</v>
      </c>
      <c r="BZ30" s="373">
        <v>0</v>
      </c>
      <c r="CA30" s="373" t="s">
        <v>1548</v>
      </c>
      <c r="CB30" s="373">
        <v>0</v>
      </c>
      <c r="CC30" s="373">
        <v>0</v>
      </c>
      <c r="CD30" s="373" t="s">
        <v>1548</v>
      </c>
      <c r="CE30" s="373">
        <v>0</v>
      </c>
      <c r="CF30" s="373">
        <v>0</v>
      </c>
      <c r="CG30" s="373" t="s">
        <v>1548</v>
      </c>
      <c r="CH30" s="373">
        <v>0</v>
      </c>
      <c r="CI30" s="373">
        <v>0</v>
      </c>
      <c r="CJ30" s="373" t="s">
        <v>1548</v>
      </c>
      <c r="CK30" s="373">
        <v>0</v>
      </c>
      <c r="CL30" s="373">
        <v>0</v>
      </c>
      <c r="CM30" s="373" t="s">
        <v>1548</v>
      </c>
      <c r="CN30" s="373">
        <v>0</v>
      </c>
      <c r="CO30" s="373">
        <v>0</v>
      </c>
      <c r="CP30" s="373" t="s">
        <v>1548</v>
      </c>
      <c r="CQ30" s="373">
        <v>0</v>
      </c>
      <c r="CR30" s="373">
        <v>0</v>
      </c>
      <c r="CS30" s="373" t="s">
        <v>1548</v>
      </c>
      <c r="CT30" s="373">
        <v>0</v>
      </c>
      <c r="CU30" s="373">
        <v>0</v>
      </c>
      <c r="CV30" s="373" t="s">
        <v>1548</v>
      </c>
      <c r="CW30" s="373">
        <v>0</v>
      </c>
      <c r="CX30" s="373">
        <v>0</v>
      </c>
      <c r="CY30" s="373" t="s">
        <v>1548</v>
      </c>
    </row>
    <row r="31" spans="1:103" ht="56.25" x14ac:dyDescent="0.25">
      <c r="A31" s="252" t="s">
        <v>1027</v>
      </c>
      <c r="B31" s="365" t="s">
        <v>972</v>
      </c>
      <c r="C31" s="376"/>
      <c r="D31" s="376" t="s">
        <v>1028</v>
      </c>
      <c r="E31" s="379">
        <v>0</v>
      </c>
      <c r="F31" s="368">
        <v>0</v>
      </c>
      <c r="G31" s="369" t="s">
        <v>668</v>
      </c>
      <c r="H31" s="370">
        <v>0</v>
      </c>
      <c r="I31" s="371">
        <v>0</v>
      </c>
      <c r="J31" s="371" t="s">
        <v>1548</v>
      </c>
      <c r="K31" s="372">
        <v>0</v>
      </c>
      <c r="L31" s="373">
        <v>0</v>
      </c>
      <c r="M31" s="374" t="s">
        <v>1548</v>
      </c>
      <c r="N31" s="372">
        <v>0</v>
      </c>
      <c r="O31" s="373">
        <v>0</v>
      </c>
      <c r="P31" s="374" t="s">
        <v>1548</v>
      </c>
      <c r="Q31" s="372">
        <v>0</v>
      </c>
      <c r="R31" s="373">
        <v>0</v>
      </c>
      <c r="S31" s="373" t="s">
        <v>1548</v>
      </c>
      <c r="T31" s="372">
        <v>0</v>
      </c>
      <c r="U31" s="373">
        <v>0</v>
      </c>
      <c r="V31" s="374" t="s">
        <v>1548</v>
      </c>
      <c r="W31" s="372">
        <v>0</v>
      </c>
      <c r="X31" s="373">
        <v>0</v>
      </c>
      <c r="Y31" s="373" t="s">
        <v>1548</v>
      </c>
      <c r="Z31" s="375">
        <v>0</v>
      </c>
      <c r="AA31" s="373">
        <v>0</v>
      </c>
      <c r="AB31" s="373" t="s">
        <v>1548</v>
      </c>
      <c r="AC31" s="372">
        <v>0</v>
      </c>
      <c r="AD31" s="373">
        <v>0</v>
      </c>
      <c r="AE31" s="373" t="s">
        <v>1548</v>
      </c>
      <c r="AF31" s="375">
        <v>0</v>
      </c>
      <c r="AG31" s="373">
        <v>0</v>
      </c>
      <c r="AH31" s="373" t="s">
        <v>1548</v>
      </c>
      <c r="AI31" s="372">
        <v>0</v>
      </c>
      <c r="AJ31" s="373">
        <v>0</v>
      </c>
      <c r="AK31" s="373" t="s">
        <v>1548</v>
      </c>
      <c r="AL31" s="372">
        <v>0</v>
      </c>
      <c r="AM31" s="373">
        <v>0</v>
      </c>
      <c r="AN31" s="373" t="s">
        <v>1548</v>
      </c>
      <c r="AO31" s="372">
        <v>0</v>
      </c>
      <c r="AP31" s="373">
        <v>0</v>
      </c>
      <c r="AQ31" s="373" t="s">
        <v>1548</v>
      </c>
      <c r="AR31" s="375">
        <v>0</v>
      </c>
      <c r="AS31" s="373">
        <v>0</v>
      </c>
      <c r="AT31" s="373" t="s">
        <v>1548</v>
      </c>
      <c r="AU31" s="373">
        <v>0</v>
      </c>
      <c r="AV31" s="373">
        <v>0</v>
      </c>
      <c r="AW31" s="373" t="s">
        <v>1548</v>
      </c>
      <c r="AX31" s="373">
        <v>0</v>
      </c>
      <c r="AY31" s="373">
        <v>0</v>
      </c>
      <c r="AZ31" s="373" t="s">
        <v>1548</v>
      </c>
      <c r="BA31" s="373">
        <v>0</v>
      </c>
      <c r="BB31" s="373">
        <v>0</v>
      </c>
      <c r="BC31" s="373" t="s">
        <v>1548</v>
      </c>
      <c r="BD31" s="373">
        <v>0</v>
      </c>
      <c r="BE31" s="373">
        <v>0</v>
      </c>
      <c r="BF31" s="373" t="s">
        <v>1548</v>
      </c>
      <c r="BG31" s="373">
        <v>0</v>
      </c>
      <c r="BH31" s="373">
        <v>0</v>
      </c>
      <c r="BI31" s="373" t="s">
        <v>1548</v>
      </c>
      <c r="BJ31" s="373">
        <v>0</v>
      </c>
      <c r="BK31" s="373">
        <v>0</v>
      </c>
      <c r="BL31" s="373" t="s">
        <v>1548</v>
      </c>
      <c r="BM31" s="373">
        <v>0</v>
      </c>
      <c r="BN31" s="373">
        <v>0</v>
      </c>
      <c r="BO31" s="373" t="s">
        <v>1548</v>
      </c>
      <c r="BP31" s="373">
        <v>0</v>
      </c>
      <c r="BQ31" s="373">
        <v>0</v>
      </c>
      <c r="BR31" s="373" t="s">
        <v>1548</v>
      </c>
      <c r="BS31" s="373">
        <v>0</v>
      </c>
      <c r="BT31" s="373">
        <v>0</v>
      </c>
      <c r="BU31" s="373" t="s">
        <v>1548</v>
      </c>
      <c r="BV31" s="373">
        <v>0</v>
      </c>
      <c r="BW31" s="373">
        <v>0</v>
      </c>
      <c r="BX31" s="373" t="s">
        <v>1548</v>
      </c>
      <c r="BY31" s="373">
        <v>0</v>
      </c>
      <c r="BZ31" s="373">
        <v>0</v>
      </c>
      <c r="CA31" s="373" t="s">
        <v>1548</v>
      </c>
      <c r="CB31" s="373">
        <v>0</v>
      </c>
      <c r="CC31" s="373">
        <v>0</v>
      </c>
      <c r="CD31" s="373" t="s">
        <v>1548</v>
      </c>
      <c r="CE31" s="373">
        <v>0</v>
      </c>
      <c r="CF31" s="373">
        <v>0</v>
      </c>
      <c r="CG31" s="373" t="s">
        <v>1548</v>
      </c>
      <c r="CH31" s="373">
        <v>0</v>
      </c>
      <c r="CI31" s="373">
        <v>0</v>
      </c>
      <c r="CJ31" s="373" t="s">
        <v>1548</v>
      </c>
      <c r="CK31" s="373">
        <v>0</v>
      </c>
      <c r="CL31" s="373">
        <v>0</v>
      </c>
      <c r="CM31" s="373" t="s">
        <v>1548</v>
      </c>
      <c r="CN31" s="373">
        <v>0</v>
      </c>
      <c r="CO31" s="373">
        <v>0</v>
      </c>
      <c r="CP31" s="373" t="s">
        <v>1548</v>
      </c>
      <c r="CQ31" s="373">
        <v>0</v>
      </c>
      <c r="CR31" s="373">
        <v>0</v>
      </c>
      <c r="CS31" s="373" t="s">
        <v>1548</v>
      </c>
      <c r="CT31" s="373">
        <v>0</v>
      </c>
      <c r="CU31" s="373">
        <v>0</v>
      </c>
      <c r="CV31" s="373" t="s">
        <v>1548</v>
      </c>
      <c r="CW31" s="373">
        <v>0</v>
      </c>
      <c r="CX31" s="373">
        <v>0</v>
      </c>
      <c r="CY31" s="373" t="s">
        <v>1548</v>
      </c>
    </row>
    <row r="32" spans="1:103" ht="56.25" x14ac:dyDescent="0.25">
      <c r="A32" s="252" t="s">
        <v>1029</v>
      </c>
      <c r="B32" s="365" t="s">
        <v>972</v>
      </c>
      <c r="C32" s="376" t="s">
        <v>1030</v>
      </c>
      <c r="D32" s="376" t="s">
        <v>1031</v>
      </c>
      <c r="E32" s="379">
        <v>488</v>
      </c>
      <c r="F32" s="368">
        <v>574</v>
      </c>
      <c r="G32" s="369">
        <v>1.1762295081967213</v>
      </c>
      <c r="H32" s="380">
        <v>12</v>
      </c>
      <c r="I32" s="381">
        <v>5</v>
      </c>
      <c r="J32" s="371">
        <v>41.666666666666671</v>
      </c>
      <c r="K32" s="372">
        <v>65</v>
      </c>
      <c r="L32" s="373">
        <v>89</v>
      </c>
      <c r="M32" s="374">
        <v>136.92307692307693</v>
      </c>
      <c r="N32" s="372">
        <v>15</v>
      </c>
      <c r="O32" s="373">
        <v>16</v>
      </c>
      <c r="P32" s="374">
        <v>106.66666666666667</v>
      </c>
      <c r="Q32" s="372">
        <v>7</v>
      </c>
      <c r="R32" s="373">
        <v>7</v>
      </c>
      <c r="S32" s="373">
        <v>100</v>
      </c>
      <c r="T32" s="372">
        <v>7</v>
      </c>
      <c r="U32" s="373">
        <v>3</v>
      </c>
      <c r="V32" s="373">
        <v>42.857142857142854</v>
      </c>
      <c r="W32" s="372">
        <v>30</v>
      </c>
      <c r="X32" s="373">
        <v>36</v>
      </c>
      <c r="Y32" s="373">
        <v>120</v>
      </c>
      <c r="Z32" s="375">
        <v>16</v>
      </c>
      <c r="AA32" s="373">
        <v>18</v>
      </c>
      <c r="AB32" s="373">
        <v>112.5</v>
      </c>
      <c r="AC32" s="372">
        <v>15</v>
      </c>
      <c r="AD32" s="373">
        <v>16</v>
      </c>
      <c r="AE32" s="373">
        <v>106.66666666666667</v>
      </c>
      <c r="AF32" s="375">
        <v>29</v>
      </c>
      <c r="AG32" s="373">
        <v>34</v>
      </c>
      <c r="AH32" s="373">
        <v>117.24137931034481</v>
      </c>
      <c r="AI32" s="372">
        <v>15</v>
      </c>
      <c r="AJ32" s="373">
        <v>40</v>
      </c>
      <c r="AK32" s="373">
        <v>266.66666666666663</v>
      </c>
      <c r="AL32" s="372">
        <v>5</v>
      </c>
      <c r="AM32" s="373">
        <v>3</v>
      </c>
      <c r="AN32" s="373">
        <v>60</v>
      </c>
      <c r="AO32" s="372">
        <v>12</v>
      </c>
      <c r="AP32" s="373">
        <v>16</v>
      </c>
      <c r="AQ32" s="373">
        <v>133.33333333333331</v>
      </c>
      <c r="AR32" s="375">
        <v>11</v>
      </c>
      <c r="AS32" s="373">
        <v>10</v>
      </c>
      <c r="AT32" s="373">
        <v>90.909090909090907</v>
      </c>
      <c r="AU32" s="373">
        <v>10</v>
      </c>
      <c r="AV32" s="373">
        <v>10</v>
      </c>
      <c r="AW32" s="373">
        <v>100</v>
      </c>
      <c r="AX32" s="373">
        <v>7</v>
      </c>
      <c r="AY32" s="373">
        <v>8</v>
      </c>
      <c r="AZ32" s="373">
        <v>114.28571428571428</v>
      </c>
      <c r="BA32" s="373">
        <v>10</v>
      </c>
      <c r="BB32" s="373">
        <v>10</v>
      </c>
      <c r="BC32" s="373">
        <v>100</v>
      </c>
      <c r="BD32" s="373">
        <v>5</v>
      </c>
      <c r="BE32" s="373">
        <v>6</v>
      </c>
      <c r="BF32" s="373">
        <v>120</v>
      </c>
      <c r="BG32" s="373">
        <v>20</v>
      </c>
      <c r="BH32" s="373">
        <v>21</v>
      </c>
      <c r="BI32" s="373">
        <v>105</v>
      </c>
      <c r="BJ32" s="373">
        <v>30</v>
      </c>
      <c r="BK32" s="373">
        <v>23</v>
      </c>
      <c r="BL32" s="373">
        <v>76.666666666666671</v>
      </c>
      <c r="BM32" s="373">
        <v>10</v>
      </c>
      <c r="BN32" s="373">
        <v>10</v>
      </c>
      <c r="BO32" s="373">
        <v>100</v>
      </c>
      <c r="BP32" s="373">
        <v>30</v>
      </c>
      <c r="BQ32" s="373">
        <v>30</v>
      </c>
      <c r="BR32" s="373">
        <v>100</v>
      </c>
      <c r="BS32" s="373">
        <v>32</v>
      </c>
      <c r="BT32" s="373">
        <v>34</v>
      </c>
      <c r="BU32" s="373">
        <v>106.25</v>
      </c>
      <c r="BV32" s="373">
        <v>8</v>
      </c>
      <c r="BW32" s="373">
        <v>10</v>
      </c>
      <c r="BX32" s="373">
        <v>125</v>
      </c>
      <c r="BY32" s="373">
        <v>10</v>
      </c>
      <c r="BZ32" s="373">
        <v>7</v>
      </c>
      <c r="CA32" s="373">
        <v>70</v>
      </c>
      <c r="CB32" s="373">
        <v>15</v>
      </c>
      <c r="CC32" s="373">
        <v>15</v>
      </c>
      <c r="CD32" s="373">
        <v>100</v>
      </c>
      <c r="CE32" s="373">
        <v>8</v>
      </c>
      <c r="CF32" s="373">
        <v>8</v>
      </c>
      <c r="CG32" s="373">
        <v>100</v>
      </c>
      <c r="CH32" s="373">
        <v>10</v>
      </c>
      <c r="CI32" s="373">
        <v>27</v>
      </c>
      <c r="CJ32" s="373">
        <v>270</v>
      </c>
      <c r="CK32" s="373">
        <v>13</v>
      </c>
      <c r="CL32" s="373">
        <v>12</v>
      </c>
      <c r="CM32" s="373">
        <v>92.307692307692307</v>
      </c>
      <c r="CN32" s="373">
        <v>16</v>
      </c>
      <c r="CO32" s="373">
        <v>23</v>
      </c>
      <c r="CP32" s="373">
        <v>143.75</v>
      </c>
      <c r="CQ32" s="373">
        <v>6</v>
      </c>
      <c r="CR32" s="373">
        <v>8</v>
      </c>
      <c r="CS32" s="373">
        <v>133.33333333333331</v>
      </c>
      <c r="CT32" s="373">
        <v>4</v>
      </c>
      <c r="CU32" s="373">
        <v>4</v>
      </c>
      <c r="CV32" s="373">
        <v>100</v>
      </c>
      <c r="CW32" s="373">
        <v>5</v>
      </c>
      <c r="CX32" s="373">
        <v>15</v>
      </c>
      <c r="CY32" s="373">
        <v>300</v>
      </c>
    </row>
    <row r="33" spans="1:103" ht="56.25" x14ac:dyDescent="0.25">
      <c r="A33" s="252" t="s">
        <v>1032</v>
      </c>
      <c r="B33" s="365" t="s">
        <v>972</v>
      </c>
      <c r="C33" s="376"/>
      <c r="D33" s="376" t="s">
        <v>1033</v>
      </c>
      <c r="E33" s="379">
        <v>9084</v>
      </c>
      <c r="F33" s="368">
        <v>14255</v>
      </c>
      <c r="G33" s="369">
        <v>1.5692426243945399</v>
      </c>
      <c r="H33" s="380">
        <v>190</v>
      </c>
      <c r="I33" s="381">
        <v>51</v>
      </c>
      <c r="J33" s="371">
        <v>26.842105263157894</v>
      </c>
      <c r="K33" s="372">
        <v>1500</v>
      </c>
      <c r="L33" s="373">
        <v>1787</v>
      </c>
      <c r="M33" s="374">
        <v>119.13333333333334</v>
      </c>
      <c r="N33" s="372">
        <v>300</v>
      </c>
      <c r="O33" s="373">
        <v>532</v>
      </c>
      <c r="P33" s="374">
        <v>177.33333333333334</v>
      </c>
      <c r="Q33" s="372">
        <v>170</v>
      </c>
      <c r="R33" s="373">
        <v>198</v>
      </c>
      <c r="S33" s="373">
        <v>116.47058823529413</v>
      </c>
      <c r="T33" s="372">
        <v>140</v>
      </c>
      <c r="U33" s="373">
        <v>56</v>
      </c>
      <c r="V33" s="373">
        <v>40</v>
      </c>
      <c r="W33" s="372">
        <v>600</v>
      </c>
      <c r="X33" s="373">
        <v>1092</v>
      </c>
      <c r="Y33" s="373">
        <v>182</v>
      </c>
      <c r="Z33" s="375">
        <v>240</v>
      </c>
      <c r="AA33" s="373">
        <v>624</v>
      </c>
      <c r="AB33" s="373">
        <v>260</v>
      </c>
      <c r="AC33" s="372">
        <v>320</v>
      </c>
      <c r="AD33" s="373">
        <v>601</v>
      </c>
      <c r="AE33" s="373">
        <v>187.8125</v>
      </c>
      <c r="AF33" s="375">
        <v>751</v>
      </c>
      <c r="AG33" s="373">
        <v>943</v>
      </c>
      <c r="AH33" s="373">
        <v>125.56591211717709</v>
      </c>
      <c r="AI33" s="372">
        <v>350</v>
      </c>
      <c r="AJ33" s="373">
        <v>1171</v>
      </c>
      <c r="AK33" s="373">
        <v>334.57142857142856</v>
      </c>
      <c r="AL33" s="372">
        <v>50</v>
      </c>
      <c r="AM33" s="373">
        <v>85</v>
      </c>
      <c r="AN33" s="373">
        <v>170</v>
      </c>
      <c r="AO33" s="372">
        <v>183</v>
      </c>
      <c r="AP33" s="373">
        <v>324</v>
      </c>
      <c r="AQ33" s="373">
        <v>177.04918032786884</v>
      </c>
      <c r="AR33" s="375">
        <v>250</v>
      </c>
      <c r="AS33" s="373">
        <v>278</v>
      </c>
      <c r="AT33" s="373">
        <v>111.20000000000002</v>
      </c>
      <c r="AU33" s="373">
        <v>200</v>
      </c>
      <c r="AV33" s="373">
        <v>379</v>
      </c>
      <c r="AW33" s="373">
        <v>189.5</v>
      </c>
      <c r="AX33" s="373">
        <v>80</v>
      </c>
      <c r="AY33" s="373">
        <v>104</v>
      </c>
      <c r="AZ33" s="373">
        <v>130</v>
      </c>
      <c r="BA33" s="373">
        <v>195</v>
      </c>
      <c r="BB33" s="373">
        <v>251</v>
      </c>
      <c r="BC33" s="373">
        <v>128.71794871794873</v>
      </c>
      <c r="BD33" s="373">
        <v>80</v>
      </c>
      <c r="BE33" s="373">
        <v>142</v>
      </c>
      <c r="BF33" s="373">
        <v>177.5</v>
      </c>
      <c r="BG33" s="373">
        <v>400</v>
      </c>
      <c r="BH33" s="373">
        <v>463</v>
      </c>
      <c r="BI33" s="373">
        <v>115.75</v>
      </c>
      <c r="BJ33" s="373">
        <v>400</v>
      </c>
      <c r="BK33" s="373">
        <v>628</v>
      </c>
      <c r="BL33" s="373">
        <v>157</v>
      </c>
      <c r="BM33" s="373">
        <v>300</v>
      </c>
      <c r="BN33" s="373">
        <v>356</v>
      </c>
      <c r="BO33" s="373">
        <v>118.66666666666667</v>
      </c>
      <c r="BP33" s="373">
        <v>400</v>
      </c>
      <c r="BQ33" s="373">
        <v>589</v>
      </c>
      <c r="BR33" s="373">
        <v>147.25</v>
      </c>
      <c r="BS33" s="373">
        <v>300</v>
      </c>
      <c r="BT33" s="373">
        <v>811</v>
      </c>
      <c r="BU33" s="373">
        <v>270.33333333333331</v>
      </c>
      <c r="BV33" s="373">
        <v>240</v>
      </c>
      <c r="BW33" s="373">
        <v>289</v>
      </c>
      <c r="BX33" s="373">
        <v>120.41666666666666</v>
      </c>
      <c r="BY33" s="373">
        <v>150</v>
      </c>
      <c r="BZ33" s="373">
        <v>173</v>
      </c>
      <c r="CA33" s="373">
        <v>115.33333333333333</v>
      </c>
      <c r="CB33" s="373">
        <v>250</v>
      </c>
      <c r="CC33" s="373">
        <v>285</v>
      </c>
      <c r="CD33" s="373">
        <v>113.99999999999999</v>
      </c>
      <c r="CE33" s="373">
        <v>150</v>
      </c>
      <c r="CF33" s="373">
        <v>86</v>
      </c>
      <c r="CG33" s="373">
        <v>57.333333333333336</v>
      </c>
      <c r="CH33" s="373">
        <v>100</v>
      </c>
      <c r="CI33" s="373">
        <v>556</v>
      </c>
      <c r="CJ33" s="373">
        <v>556</v>
      </c>
      <c r="CK33" s="373">
        <v>325</v>
      </c>
      <c r="CL33" s="373">
        <v>325</v>
      </c>
      <c r="CM33" s="373">
        <v>100</v>
      </c>
      <c r="CN33" s="373">
        <v>150</v>
      </c>
      <c r="CO33" s="373">
        <v>540</v>
      </c>
      <c r="CP33" s="373">
        <v>360</v>
      </c>
      <c r="CQ33" s="373">
        <v>200</v>
      </c>
      <c r="CR33" s="373">
        <v>215</v>
      </c>
      <c r="CS33" s="373">
        <v>107.5</v>
      </c>
      <c r="CT33" s="373">
        <v>50</v>
      </c>
      <c r="CU33" s="373">
        <v>50</v>
      </c>
      <c r="CV33" s="373">
        <v>100</v>
      </c>
      <c r="CW33" s="373">
        <v>70</v>
      </c>
      <c r="CX33" s="373">
        <v>271</v>
      </c>
      <c r="CY33" s="373">
        <v>387.14285714285717</v>
      </c>
    </row>
    <row r="34" spans="1:103" ht="67.5" x14ac:dyDescent="0.25">
      <c r="A34" s="356" t="s">
        <v>1034</v>
      </c>
      <c r="B34" s="248" t="s">
        <v>1035</v>
      </c>
      <c r="C34" s="246" t="s">
        <v>4</v>
      </c>
      <c r="D34" s="246"/>
      <c r="E34" s="384"/>
      <c r="F34" s="385"/>
      <c r="G34" s="385"/>
      <c r="H34" s="386">
        <v>0</v>
      </c>
      <c r="I34" s="359"/>
      <c r="J34" s="360" t="s">
        <v>1548</v>
      </c>
      <c r="K34" s="361">
        <v>0</v>
      </c>
      <c r="L34" s="362"/>
      <c r="M34" s="364"/>
      <c r="N34" s="363"/>
      <c r="O34" s="359"/>
      <c r="P34" s="364"/>
      <c r="Q34" s="361">
        <v>0</v>
      </c>
      <c r="R34" s="362">
        <v>0</v>
      </c>
      <c r="S34" s="362" t="s">
        <v>1548</v>
      </c>
      <c r="T34" s="361"/>
      <c r="U34" s="362"/>
      <c r="V34" s="362"/>
      <c r="W34" s="361"/>
      <c r="X34" s="362"/>
      <c r="Y34" s="362"/>
      <c r="Z34" s="363"/>
      <c r="AA34" s="362"/>
      <c r="AB34" s="362"/>
      <c r="AC34" s="361"/>
      <c r="AD34" s="362"/>
      <c r="AE34" s="362"/>
      <c r="AF34" s="363"/>
      <c r="AG34" s="362"/>
      <c r="AH34" s="362"/>
      <c r="AI34" s="361"/>
      <c r="AJ34" s="362"/>
      <c r="AK34" s="362"/>
      <c r="AL34" s="361"/>
      <c r="AM34" s="362"/>
      <c r="AN34" s="362"/>
      <c r="AO34" s="361"/>
      <c r="AP34" s="362"/>
      <c r="AQ34" s="362"/>
      <c r="AR34" s="363"/>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c r="CW34" s="362"/>
      <c r="CX34" s="362"/>
      <c r="CY34" s="362"/>
    </row>
    <row r="35" spans="1:103" ht="67.5" x14ac:dyDescent="0.25">
      <c r="A35" s="252" t="s">
        <v>1036</v>
      </c>
      <c r="B35" s="387" t="s">
        <v>1035</v>
      </c>
      <c r="C35" s="376" t="s">
        <v>1037</v>
      </c>
      <c r="D35" s="376" t="s">
        <v>1038</v>
      </c>
      <c r="E35" s="379">
        <v>2532118</v>
      </c>
      <c r="F35" s="368">
        <v>2371117</v>
      </c>
      <c r="G35" s="369">
        <v>0.9364164703224731</v>
      </c>
      <c r="H35" s="380">
        <v>79</v>
      </c>
      <c r="I35" s="381">
        <v>12</v>
      </c>
      <c r="J35" s="371">
        <v>15.18987341772152</v>
      </c>
      <c r="K35" s="372">
        <v>420000</v>
      </c>
      <c r="L35" s="373">
        <v>386997</v>
      </c>
      <c r="M35" s="374">
        <v>92.142142857142858</v>
      </c>
      <c r="N35" s="372">
        <v>146000</v>
      </c>
      <c r="O35" s="373">
        <v>81765</v>
      </c>
      <c r="P35" s="374">
        <v>56.003424657534254</v>
      </c>
      <c r="Q35" s="372">
        <v>26085</v>
      </c>
      <c r="R35" s="373">
        <v>14679</v>
      </c>
      <c r="S35" s="373">
        <v>56.273720529039672</v>
      </c>
      <c r="T35" s="372">
        <v>100600</v>
      </c>
      <c r="U35" s="373">
        <v>61772</v>
      </c>
      <c r="V35" s="374">
        <v>61.40357852882704</v>
      </c>
      <c r="W35" s="372">
        <v>85000</v>
      </c>
      <c r="X35" s="373">
        <v>60607</v>
      </c>
      <c r="Y35" s="373">
        <v>71.302352941176466</v>
      </c>
      <c r="Z35" s="375">
        <v>19415</v>
      </c>
      <c r="AA35" s="373">
        <v>49287</v>
      </c>
      <c r="AB35" s="373">
        <v>253.86041720319338</v>
      </c>
      <c r="AC35" s="372">
        <v>285000</v>
      </c>
      <c r="AD35" s="373">
        <v>177627</v>
      </c>
      <c r="AE35" s="373">
        <v>62.325263157894739</v>
      </c>
      <c r="AF35" s="375">
        <v>150000</v>
      </c>
      <c r="AG35" s="373">
        <v>120051</v>
      </c>
      <c r="AH35" s="373">
        <v>80.034000000000006</v>
      </c>
      <c r="AI35" s="372">
        <v>29824</v>
      </c>
      <c r="AJ35" s="373">
        <v>32324</v>
      </c>
      <c r="AK35" s="373">
        <v>108.38251072961373</v>
      </c>
      <c r="AL35" s="372">
        <v>165000</v>
      </c>
      <c r="AM35" s="373">
        <v>169540</v>
      </c>
      <c r="AN35" s="373">
        <v>102.75151515151515</v>
      </c>
      <c r="AO35" s="372">
        <v>11300</v>
      </c>
      <c r="AP35" s="373">
        <v>16194</v>
      </c>
      <c r="AQ35" s="373">
        <v>143.30973451327432</v>
      </c>
      <c r="AR35" s="375">
        <v>220000</v>
      </c>
      <c r="AS35" s="373">
        <v>231483</v>
      </c>
      <c r="AT35" s="373">
        <v>105.21954545454545</v>
      </c>
      <c r="AU35" s="373">
        <v>126346</v>
      </c>
      <c r="AV35" s="373">
        <v>137141</v>
      </c>
      <c r="AW35" s="373">
        <v>108.54399822709068</v>
      </c>
      <c r="AX35" s="373">
        <v>500</v>
      </c>
      <c r="AY35" s="373">
        <v>1023</v>
      </c>
      <c r="AZ35" s="373">
        <v>204.6</v>
      </c>
      <c r="BA35" s="373">
        <v>28000</v>
      </c>
      <c r="BB35" s="373">
        <v>24432</v>
      </c>
      <c r="BC35" s="373">
        <v>87.257142857142853</v>
      </c>
      <c r="BD35" s="373">
        <v>23246</v>
      </c>
      <c r="BE35" s="373">
        <v>21130</v>
      </c>
      <c r="BF35" s="373">
        <v>90.897358685365219</v>
      </c>
      <c r="BG35" s="373">
        <v>26022</v>
      </c>
      <c r="BH35" s="373">
        <v>40643</v>
      </c>
      <c r="BI35" s="373">
        <v>156.18707247713473</v>
      </c>
      <c r="BJ35" s="373">
        <v>130000</v>
      </c>
      <c r="BK35" s="373">
        <v>132057</v>
      </c>
      <c r="BL35" s="373">
        <v>101.58230769230769</v>
      </c>
      <c r="BM35" s="373">
        <v>115000</v>
      </c>
      <c r="BN35" s="373">
        <v>80611</v>
      </c>
      <c r="BO35" s="373">
        <v>70.096521739130438</v>
      </c>
      <c r="BP35" s="373">
        <v>48000</v>
      </c>
      <c r="BQ35" s="373">
        <v>43129</v>
      </c>
      <c r="BR35" s="373">
        <v>89.852083333333326</v>
      </c>
      <c r="BS35" s="373">
        <v>28500</v>
      </c>
      <c r="BT35" s="373">
        <v>25279</v>
      </c>
      <c r="BU35" s="373">
        <v>88.698245614035088</v>
      </c>
      <c r="BV35" s="373">
        <v>12500</v>
      </c>
      <c r="BW35" s="373">
        <v>19158</v>
      </c>
      <c r="BX35" s="373">
        <v>153.26400000000001</v>
      </c>
      <c r="BY35" s="373">
        <v>4726</v>
      </c>
      <c r="BZ35" s="373">
        <v>11243</v>
      </c>
      <c r="CA35" s="373">
        <v>237.89674143038511</v>
      </c>
      <c r="CB35" s="373">
        <v>5376</v>
      </c>
      <c r="CC35" s="373">
        <v>12254</v>
      </c>
      <c r="CD35" s="373">
        <v>227.9389880952381</v>
      </c>
      <c r="CE35" s="373">
        <v>0</v>
      </c>
      <c r="CF35" s="373">
        <v>0</v>
      </c>
      <c r="CG35" s="373" t="s">
        <v>1548</v>
      </c>
      <c r="CH35" s="373">
        <v>84000</v>
      </c>
      <c r="CI35" s="373">
        <v>163357</v>
      </c>
      <c r="CJ35" s="373">
        <v>194.47261904761905</v>
      </c>
      <c r="CK35" s="373">
        <v>110559</v>
      </c>
      <c r="CL35" s="373">
        <v>110077</v>
      </c>
      <c r="CM35" s="373">
        <v>99.564033683372671</v>
      </c>
      <c r="CN35" s="373">
        <v>54000</v>
      </c>
      <c r="CO35" s="373">
        <v>83393</v>
      </c>
      <c r="CP35" s="373">
        <v>154.43148148148148</v>
      </c>
      <c r="CQ35" s="373">
        <v>65000</v>
      </c>
      <c r="CR35" s="373">
        <v>54242</v>
      </c>
      <c r="CS35" s="373">
        <v>83.449230769230766</v>
      </c>
      <c r="CT35" s="373">
        <v>40</v>
      </c>
      <c r="CU35" s="373">
        <v>66</v>
      </c>
      <c r="CV35" s="373">
        <v>165</v>
      </c>
      <c r="CW35" s="373">
        <v>12000</v>
      </c>
      <c r="CX35" s="373">
        <v>9544</v>
      </c>
      <c r="CY35" s="373">
        <v>79.533333333333331</v>
      </c>
    </row>
    <row r="36" spans="1:103" ht="67.5" x14ac:dyDescent="0.25">
      <c r="A36" s="252" t="s">
        <v>1039</v>
      </c>
      <c r="B36" s="387" t="s">
        <v>1035</v>
      </c>
      <c r="C36" s="376"/>
      <c r="D36" s="376" t="s">
        <v>1040</v>
      </c>
      <c r="E36" s="379">
        <v>321516</v>
      </c>
      <c r="F36" s="368">
        <v>422767</v>
      </c>
      <c r="G36" s="369">
        <v>1.3149174535637418</v>
      </c>
      <c r="H36" s="380">
        <v>35</v>
      </c>
      <c r="I36" s="381">
        <v>21</v>
      </c>
      <c r="J36" s="371">
        <v>60</v>
      </c>
      <c r="K36" s="372">
        <v>25210</v>
      </c>
      <c r="L36" s="373">
        <v>45623</v>
      </c>
      <c r="M36" s="374">
        <v>180.97183657278856</v>
      </c>
      <c r="N36" s="372">
        <v>6000</v>
      </c>
      <c r="O36" s="373">
        <v>9599</v>
      </c>
      <c r="P36" s="374">
        <v>159.98333333333335</v>
      </c>
      <c r="Q36" s="372">
        <v>3251</v>
      </c>
      <c r="R36" s="373">
        <v>3122</v>
      </c>
      <c r="S36" s="373">
        <v>96.031990156874798</v>
      </c>
      <c r="T36" s="372">
        <v>15800</v>
      </c>
      <c r="U36" s="373">
        <v>8720</v>
      </c>
      <c r="V36" s="374">
        <v>55.189873417721522</v>
      </c>
      <c r="W36" s="372">
        <v>31000</v>
      </c>
      <c r="X36" s="373">
        <v>39890</v>
      </c>
      <c r="Y36" s="373">
        <v>128.67741935483872</v>
      </c>
      <c r="Z36" s="375">
        <v>3311</v>
      </c>
      <c r="AA36" s="373">
        <v>8150</v>
      </c>
      <c r="AB36" s="373">
        <v>246.14919963757171</v>
      </c>
      <c r="AC36" s="372">
        <v>39789</v>
      </c>
      <c r="AD36" s="373">
        <v>19113</v>
      </c>
      <c r="AE36" s="373">
        <v>48.035889316142658</v>
      </c>
      <c r="AF36" s="375">
        <v>7635</v>
      </c>
      <c r="AG36" s="373">
        <v>10009</v>
      </c>
      <c r="AH36" s="373">
        <v>131.09364767518011</v>
      </c>
      <c r="AI36" s="372">
        <v>10790</v>
      </c>
      <c r="AJ36" s="373">
        <v>12329</v>
      </c>
      <c r="AK36" s="373">
        <v>114.26320667284521</v>
      </c>
      <c r="AL36" s="372">
        <v>25500</v>
      </c>
      <c r="AM36" s="373">
        <v>25819</v>
      </c>
      <c r="AN36" s="373">
        <v>101.25098039215685</v>
      </c>
      <c r="AO36" s="372">
        <v>475</v>
      </c>
      <c r="AP36" s="373">
        <v>1552</v>
      </c>
      <c r="AQ36" s="373">
        <v>326.73684210526318</v>
      </c>
      <c r="AR36" s="375">
        <v>17100</v>
      </c>
      <c r="AS36" s="373">
        <v>35636</v>
      </c>
      <c r="AT36" s="373">
        <v>208.39766081871346</v>
      </c>
      <c r="AU36" s="373">
        <v>16533</v>
      </c>
      <c r="AV36" s="373">
        <v>37468</v>
      </c>
      <c r="AW36" s="373">
        <v>226.62553680517755</v>
      </c>
      <c r="AX36" s="373">
        <v>36</v>
      </c>
      <c r="AY36" s="373">
        <v>0</v>
      </c>
      <c r="AZ36" s="373">
        <v>0</v>
      </c>
      <c r="BA36" s="373">
        <v>2000</v>
      </c>
      <c r="BB36" s="373">
        <v>1988</v>
      </c>
      <c r="BC36" s="373">
        <v>99.4</v>
      </c>
      <c r="BD36" s="373">
        <v>2168</v>
      </c>
      <c r="BE36" s="373">
        <v>4001</v>
      </c>
      <c r="BF36" s="373">
        <v>184.54797047970479</v>
      </c>
      <c r="BG36" s="373">
        <v>6828</v>
      </c>
      <c r="BH36" s="373">
        <v>10705</v>
      </c>
      <c r="BI36" s="373">
        <v>156.78090216754541</v>
      </c>
      <c r="BJ36" s="373">
        <v>16000</v>
      </c>
      <c r="BK36" s="373">
        <v>16412</v>
      </c>
      <c r="BL36" s="373">
        <v>102.57499999999999</v>
      </c>
      <c r="BM36" s="373">
        <v>10000</v>
      </c>
      <c r="BN36" s="373">
        <v>7382</v>
      </c>
      <c r="BO36" s="373">
        <v>73.819999999999993</v>
      </c>
      <c r="BP36" s="373">
        <v>23796</v>
      </c>
      <c r="BQ36" s="373">
        <v>23796</v>
      </c>
      <c r="BR36" s="373">
        <v>100</v>
      </c>
      <c r="BS36" s="373">
        <v>8500</v>
      </c>
      <c r="BT36" s="373">
        <v>8074</v>
      </c>
      <c r="BU36" s="373">
        <v>94.988235294117658</v>
      </c>
      <c r="BV36" s="373">
        <v>4647</v>
      </c>
      <c r="BW36" s="373">
        <v>6002</v>
      </c>
      <c r="BX36" s="373">
        <v>129.15859694426513</v>
      </c>
      <c r="BY36" s="373">
        <v>877</v>
      </c>
      <c r="BZ36" s="373">
        <v>2279</v>
      </c>
      <c r="CA36" s="373">
        <v>259.86316989737742</v>
      </c>
      <c r="CB36" s="373">
        <v>1131</v>
      </c>
      <c r="CC36" s="373">
        <v>4053</v>
      </c>
      <c r="CD36" s="373">
        <v>358.35543766578246</v>
      </c>
      <c r="CE36" s="373">
        <v>0</v>
      </c>
      <c r="CF36" s="373">
        <v>0</v>
      </c>
      <c r="CG36" s="373" t="s">
        <v>1548</v>
      </c>
      <c r="CH36" s="373">
        <v>10350</v>
      </c>
      <c r="CI36" s="373">
        <v>29820</v>
      </c>
      <c r="CJ36" s="373">
        <v>288.1159420289855</v>
      </c>
      <c r="CK36" s="373">
        <v>18720</v>
      </c>
      <c r="CL36" s="373">
        <v>18391</v>
      </c>
      <c r="CM36" s="373">
        <v>98.242521367521363</v>
      </c>
      <c r="CN36" s="373">
        <v>7119</v>
      </c>
      <c r="CO36" s="373">
        <v>20249</v>
      </c>
      <c r="CP36" s="373">
        <v>284.43601629442338</v>
      </c>
      <c r="CQ36" s="373">
        <v>6000</v>
      </c>
      <c r="CR36" s="373">
        <v>11811</v>
      </c>
      <c r="CS36" s="373">
        <v>196.85</v>
      </c>
      <c r="CT36" s="373">
        <v>15</v>
      </c>
      <c r="CU36" s="373">
        <v>21</v>
      </c>
      <c r="CV36" s="373">
        <v>140</v>
      </c>
      <c r="CW36" s="373">
        <v>900</v>
      </c>
      <c r="CX36" s="373">
        <v>732</v>
      </c>
      <c r="CY36" s="373">
        <v>81.333333333333329</v>
      </c>
    </row>
    <row r="37" spans="1:103" ht="67.5" x14ac:dyDescent="0.25">
      <c r="A37" s="252" t="s">
        <v>1041</v>
      </c>
      <c r="B37" s="387" t="s">
        <v>1035</v>
      </c>
      <c r="C37" s="388" t="s">
        <v>1042</v>
      </c>
      <c r="D37" s="388" t="s">
        <v>1043</v>
      </c>
      <c r="E37" s="379">
        <v>506</v>
      </c>
      <c r="F37" s="368">
        <v>382</v>
      </c>
      <c r="G37" s="369">
        <v>0.75494071146245056</v>
      </c>
      <c r="H37" s="380">
        <v>30</v>
      </c>
      <c r="I37" s="381">
        <v>33</v>
      </c>
      <c r="J37" s="371">
        <v>110.00000000000001</v>
      </c>
      <c r="K37" s="382">
        <v>30</v>
      </c>
      <c r="L37" s="373">
        <v>25</v>
      </c>
      <c r="M37" s="374">
        <v>83.333333333333343</v>
      </c>
      <c r="N37" s="372">
        <v>5</v>
      </c>
      <c r="O37" s="373">
        <v>4</v>
      </c>
      <c r="P37" s="374">
        <v>80</v>
      </c>
      <c r="Q37" s="372">
        <v>2</v>
      </c>
      <c r="R37" s="373">
        <v>0</v>
      </c>
      <c r="S37" s="373">
        <v>0</v>
      </c>
      <c r="T37" s="372">
        <v>5</v>
      </c>
      <c r="U37" s="373">
        <v>0</v>
      </c>
      <c r="V37" s="374">
        <v>0</v>
      </c>
      <c r="W37" s="372">
        <v>20</v>
      </c>
      <c r="X37" s="373">
        <v>20</v>
      </c>
      <c r="Y37" s="373">
        <v>100</v>
      </c>
      <c r="Z37" s="375">
        <v>25</v>
      </c>
      <c r="AA37" s="373">
        <v>18</v>
      </c>
      <c r="AB37" s="373">
        <v>72</v>
      </c>
      <c r="AC37" s="372">
        <v>30</v>
      </c>
      <c r="AD37" s="373">
        <v>30</v>
      </c>
      <c r="AE37" s="373">
        <v>100</v>
      </c>
      <c r="AF37" s="375">
        <v>80</v>
      </c>
      <c r="AG37" s="373">
        <v>31</v>
      </c>
      <c r="AH37" s="373">
        <v>38.75</v>
      </c>
      <c r="AI37" s="372">
        <v>20</v>
      </c>
      <c r="AJ37" s="373">
        <v>0</v>
      </c>
      <c r="AK37" s="373">
        <v>0</v>
      </c>
      <c r="AL37" s="372">
        <v>6</v>
      </c>
      <c r="AM37" s="373">
        <v>6</v>
      </c>
      <c r="AN37" s="373">
        <v>100</v>
      </c>
      <c r="AO37" s="372">
        <v>1</v>
      </c>
      <c r="AP37" s="373">
        <v>0</v>
      </c>
      <c r="AQ37" s="373">
        <v>0</v>
      </c>
      <c r="AR37" s="375">
        <v>12</v>
      </c>
      <c r="AS37" s="373">
        <v>12</v>
      </c>
      <c r="AT37" s="373">
        <v>100</v>
      </c>
      <c r="AU37" s="373">
        <v>30</v>
      </c>
      <c r="AV37" s="373">
        <v>3</v>
      </c>
      <c r="AW37" s="373">
        <v>10</v>
      </c>
      <c r="AX37" s="373">
        <v>1</v>
      </c>
      <c r="AY37" s="373">
        <v>0</v>
      </c>
      <c r="AZ37" s="373">
        <v>0</v>
      </c>
      <c r="BA37" s="373">
        <v>5</v>
      </c>
      <c r="BB37" s="373">
        <v>8</v>
      </c>
      <c r="BC37" s="373">
        <v>160</v>
      </c>
      <c r="BD37" s="373">
        <v>4</v>
      </c>
      <c r="BE37" s="373">
        <v>4</v>
      </c>
      <c r="BF37" s="373">
        <v>100</v>
      </c>
      <c r="BG37" s="373">
        <v>5</v>
      </c>
      <c r="BH37" s="373">
        <v>5</v>
      </c>
      <c r="BI37" s="373">
        <v>100</v>
      </c>
      <c r="BJ37" s="373">
        <v>2</v>
      </c>
      <c r="BK37" s="373">
        <v>2</v>
      </c>
      <c r="BL37" s="373">
        <v>100</v>
      </c>
      <c r="BM37" s="373">
        <v>10</v>
      </c>
      <c r="BN37" s="373">
        <v>2</v>
      </c>
      <c r="BO37" s="373">
        <v>20</v>
      </c>
      <c r="BP37" s="373">
        <v>7</v>
      </c>
      <c r="BQ37" s="373">
        <v>8</v>
      </c>
      <c r="BR37" s="373">
        <v>114.28571428571428</v>
      </c>
      <c r="BS37" s="373">
        <v>5</v>
      </c>
      <c r="BT37" s="373">
        <v>0</v>
      </c>
      <c r="BU37" s="373">
        <v>0</v>
      </c>
      <c r="BV37" s="373">
        <v>80</v>
      </c>
      <c r="BW37" s="373">
        <v>83</v>
      </c>
      <c r="BX37" s="373">
        <v>103.75000000000001</v>
      </c>
      <c r="BY37" s="373">
        <v>4</v>
      </c>
      <c r="BZ37" s="373">
        <v>7</v>
      </c>
      <c r="CA37" s="373">
        <v>175</v>
      </c>
      <c r="CB37" s="373">
        <v>4</v>
      </c>
      <c r="CC37" s="373">
        <v>6</v>
      </c>
      <c r="CD37" s="373">
        <v>150</v>
      </c>
      <c r="CE37" s="373">
        <v>0</v>
      </c>
      <c r="CF37" s="373">
        <v>0</v>
      </c>
      <c r="CG37" s="373" t="s">
        <v>1548</v>
      </c>
      <c r="CH37" s="373">
        <v>5</v>
      </c>
      <c r="CI37" s="373">
        <v>1</v>
      </c>
      <c r="CJ37" s="373">
        <v>20</v>
      </c>
      <c r="CK37" s="373">
        <v>4</v>
      </c>
      <c r="CL37" s="373">
        <v>3</v>
      </c>
      <c r="CM37" s="373">
        <v>75</v>
      </c>
      <c r="CN37" s="373">
        <v>60</v>
      </c>
      <c r="CO37" s="373">
        <v>63</v>
      </c>
      <c r="CP37" s="373">
        <v>105</v>
      </c>
      <c r="CQ37" s="373">
        <v>10</v>
      </c>
      <c r="CR37" s="373">
        <v>8</v>
      </c>
      <c r="CS37" s="373">
        <v>80</v>
      </c>
      <c r="CT37" s="373">
        <v>2</v>
      </c>
      <c r="CU37" s="373">
        <v>0</v>
      </c>
      <c r="CV37" s="373">
        <v>0</v>
      </c>
      <c r="CW37" s="373">
        <v>2</v>
      </c>
      <c r="CX37" s="373">
        <v>0</v>
      </c>
      <c r="CY37" s="373">
        <v>0</v>
      </c>
    </row>
    <row r="38" spans="1:103" ht="67.5" x14ac:dyDescent="0.25">
      <c r="A38" s="252" t="s">
        <v>1044</v>
      </c>
      <c r="B38" s="387" t="s">
        <v>1035</v>
      </c>
      <c r="C38" s="254" t="s">
        <v>1045</v>
      </c>
      <c r="D38" s="376" t="s">
        <v>1046</v>
      </c>
      <c r="E38" s="379">
        <v>11161</v>
      </c>
      <c r="F38" s="368">
        <v>8779</v>
      </c>
      <c r="G38" s="369">
        <v>0.78657826359645189</v>
      </c>
      <c r="H38" s="380">
        <v>5</v>
      </c>
      <c r="I38" s="381">
        <v>0</v>
      </c>
      <c r="J38" s="371">
        <v>0</v>
      </c>
      <c r="K38" s="372">
        <v>4000</v>
      </c>
      <c r="L38" s="373">
        <v>3297</v>
      </c>
      <c r="M38" s="374">
        <v>82.424999999999997</v>
      </c>
      <c r="N38" s="372">
        <v>30</v>
      </c>
      <c r="O38" s="373">
        <v>35</v>
      </c>
      <c r="P38" s="374">
        <v>116.66666666666667</v>
      </c>
      <c r="Q38" s="372">
        <v>17</v>
      </c>
      <c r="R38" s="373">
        <v>17</v>
      </c>
      <c r="S38" s="373">
        <v>100</v>
      </c>
      <c r="T38" s="372">
        <v>14</v>
      </c>
      <c r="U38" s="373">
        <v>17</v>
      </c>
      <c r="V38" s="374">
        <v>121.42857142857142</v>
      </c>
      <c r="W38" s="372">
        <v>1228</v>
      </c>
      <c r="X38" s="373">
        <v>658</v>
      </c>
      <c r="Y38" s="373">
        <v>53.583061889250814</v>
      </c>
      <c r="Z38" s="375">
        <v>117</v>
      </c>
      <c r="AA38" s="373">
        <v>213</v>
      </c>
      <c r="AB38" s="373">
        <v>182.05128205128204</v>
      </c>
      <c r="AC38" s="372">
        <v>350</v>
      </c>
      <c r="AD38" s="373">
        <v>384</v>
      </c>
      <c r="AE38" s="373">
        <v>109.71428571428572</v>
      </c>
      <c r="AF38" s="375">
        <v>300</v>
      </c>
      <c r="AG38" s="373">
        <v>194</v>
      </c>
      <c r="AH38" s="373">
        <v>64.666666666666657</v>
      </c>
      <c r="AI38" s="372">
        <v>150</v>
      </c>
      <c r="AJ38" s="373">
        <v>169</v>
      </c>
      <c r="AK38" s="373">
        <v>112.66666666666667</v>
      </c>
      <c r="AL38" s="372">
        <v>40</v>
      </c>
      <c r="AM38" s="373">
        <v>43</v>
      </c>
      <c r="AN38" s="373">
        <v>107.5</v>
      </c>
      <c r="AO38" s="372">
        <v>4</v>
      </c>
      <c r="AP38" s="373">
        <v>0</v>
      </c>
      <c r="AQ38" s="373">
        <v>0</v>
      </c>
      <c r="AR38" s="375">
        <v>85</v>
      </c>
      <c r="AS38" s="373">
        <v>86</v>
      </c>
      <c r="AT38" s="373">
        <v>101.17647058823529</v>
      </c>
      <c r="AU38" s="373">
        <v>2987</v>
      </c>
      <c r="AV38" s="373">
        <v>2181</v>
      </c>
      <c r="AW38" s="373">
        <v>73.016404419149652</v>
      </c>
      <c r="AX38" s="373">
        <v>0</v>
      </c>
      <c r="AY38" s="373">
        <v>0</v>
      </c>
      <c r="AZ38" s="373" t="s">
        <v>1548</v>
      </c>
      <c r="BA38" s="373">
        <v>50</v>
      </c>
      <c r="BB38" s="373">
        <v>52</v>
      </c>
      <c r="BC38" s="373">
        <v>104</v>
      </c>
      <c r="BD38" s="373">
        <v>8</v>
      </c>
      <c r="BE38" s="373">
        <v>9</v>
      </c>
      <c r="BF38" s="373">
        <v>112.5</v>
      </c>
      <c r="BG38" s="373">
        <v>250</v>
      </c>
      <c r="BH38" s="373">
        <v>106</v>
      </c>
      <c r="BI38" s="373">
        <v>42.4</v>
      </c>
      <c r="BJ38" s="373">
        <v>10</v>
      </c>
      <c r="BK38" s="373">
        <v>8</v>
      </c>
      <c r="BL38" s="373">
        <v>80</v>
      </c>
      <c r="BM38" s="373">
        <v>32</v>
      </c>
      <c r="BN38" s="373">
        <v>2</v>
      </c>
      <c r="BO38" s="373">
        <v>6.25</v>
      </c>
      <c r="BP38" s="373">
        <v>500</v>
      </c>
      <c r="BQ38" s="373">
        <v>400</v>
      </c>
      <c r="BR38" s="373">
        <v>80</v>
      </c>
      <c r="BS38" s="373">
        <v>130</v>
      </c>
      <c r="BT38" s="373">
        <v>143</v>
      </c>
      <c r="BU38" s="373">
        <v>110.00000000000001</v>
      </c>
      <c r="BV38" s="373">
        <v>200</v>
      </c>
      <c r="BW38" s="373">
        <v>224</v>
      </c>
      <c r="BX38" s="373">
        <v>112.00000000000001</v>
      </c>
      <c r="BY38" s="373">
        <v>55</v>
      </c>
      <c r="BZ38" s="373">
        <v>39</v>
      </c>
      <c r="CA38" s="373">
        <v>70.909090909090907</v>
      </c>
      <c r="CB38" s="373">
        <v>163</v>
      </c>
      <c r="CC38" s="373">
        <v>154</v>
      </c>
      <c r="CD38" s="373">
        <v>94.478527607361968</v>
      </c>
      <c r="CE38" s="373">
        <v>0</v>
      </c>
      <c r="CF38" s="373">
        <v>0</v>
      </c>
      <c r="CG38" s="373" t="s">
        <v>1548</v>
      </c>
      <c r="CH38" s="373">
        <v>131</v>
      </c>
      <c r="CI38" s="373">
        <v>119</v>
      </c>
      <c r="CJ38" s="373">
        <v>90.839694656488547</v>
      </c>
      <c r="CK38" s="373">
        <v>30</v>
      </c>
      <c r="CL38" s="373">
        <v>29</v>
      </c>
      <c r="CM38" s="373">
        <v>96.666666666666671</v>
      </c>
      <c r="CN38" s="373">
        <v>160</v>
      </c>
      <c r="CO38" s="373">
        <v>98</v>
      </c>
      <c r="CP38" s="373">
        <v>61.250000000000007</v>
      </c>
      <c r="CQ38" s="373">
        <v>110</v>
      </c>
      <c r="CR38" s="373">
        <v>98</v>
      </c>
      <c r="CS38" s="373">
        <v>89.090909090909093</v>
      </c>
      <c r="CT38" s="373">
        <v>4</v>
      </c>
      <c r="CU38" s="373">
        <v>4</v>
      </c>
      <c r="CV38" s="373">
        <v>100</v>
      </c>
      <c r="CW38" s="373">
        <v>1</v>
      </c>
      <c r="CX38" s="373">
        <v>0</v>
      </c>
      <c r="CY38" s="373">
        <v>0</v>
      </c>
    </row>
    <row r="39" spans="1:103" ht="67.5" x14ac:dyDescent="0.25">
      <c r="A39" s="252" t="s">
        <v>1047</v>
      </c>
      <c r="B39" s="387" t="s">
        <v>1035</v>
      </c>
      <c r="C39" s="254"/>
      <c r="D39" s="388" t="s">
        <v>1048</v>
      </c>
      <c r="E39" s="379">
        <v>2527</v>
      </c>
      <c r="F39" s="368">
        <v>1644</v>
      </c>
      <c r="G39" s="369">
        <v>0.65057380292837352</v>
      </c>
      <c r="H39" s="380">
        <v>6</v>
      </c>
      <c r="I39" s="381">
        <v>6</v>
      </c>
      <c r="J39" s="371">
        <v>100</v>
      </c>
      <c r="K39" s="372">
        <v>2</v>
      </c>
      <c r="L39" s="373">
        <v>3</v>
      </c>
      <c r="M39" s="374">
        <v>150</v>
      </c>
      <c r="N39" s="372">
        <v>5</v>
      </c>
      <c r="O39" s="373">
        <v>7</v>
      </c>
      <c r="P39" s="374">
        <v>140</v>
      </c>
      <c r="Q39" s="372">
        <v>3</v>
      </c>
      <c r="R39" s="373">
        <v>2</v>
      </c>
      <c r="S39" s="373">
        <v>66.666666666666657</v>
      </c>
      <c r="T39" s="372">
        <v>2</v>
      </c>
      <c r="U39" s="373">
        <v>0</v>
      </c>
      <c r="V39" s="374">
        <v>0</v>
      </c>
      <c r="W39" s="372">
        <v>600</v>
      </c>
      <c r="X39" s="373">
        <v>12</v>
      </c>
      <c r="Y39" s="373">
        <v>2</v>
      </c>
      <c r="Z39" s="375">
        <v>15</v>
      </c>
      <c r="AA39" s="373">
        <v>7</v>
      </c>
      <c r="AB39" s="373">
        <v>46.666666666666664</v>
      </c>
      <c r="AC39" s="372">
        <v>10</v>
      </c>
      <c r="AD39" s="373">
        <v>5</v>
      </c>
      <c r="AE39" s="373">
        <v>50</v>
      </c>
      <c r="AF39" s="375">
        <v>80</v>
      </c>
      <c r="AG39" s="373">
        <v>7</v>
      </c>
      <c r="AH39" s="373">
        <v>8.75</v>
      </c>
      <c r="AI39" s="372">
        <v>3</v>
      </c>
      <c r="AJ39" s="373">
        <v>3</v>
      </c>
      <c r="AK39" s="373">
        <v>100</v>
      </c>
      <c r="AL39" s="372">
        <v>0</v>
      </c>
      <c r="AM39" s="373">
        <v>0</v>
      </c>
      <c r="AN39" s="373" t="s">
        <v>1548</v>
      </c>
      <c r="AO39" s="372">
        <v>6</v>
      </c>
      <c r="AP39" s="373">
        <v>0</v>
      </c>
      <c r="AQ39" s="373">
        <v>0</v>
      </c>
      <c r="AR39" s="375">
        <v>0</v>
      </c>
      <c r="AS39" s="373">
        <v>0</v>
      </c>
      <c r="AT39" s="373" t="s">
        <v>1548</v>
      </c>
      <c r="AU39" s="373">
        <v>10</v>
      </c>
      <c r="AV39" s="373">
        <v>6</v>
      </c>
      <c r="AW39" s="373">
        <v>60</v>
      </c>
      <c r="AX39" s="373">
        <v>1</v>
      </c>
      <c r="AY39" s="373">
        <v>1</v>
      </c>
      <c r="AZ39" s="373">
        <v>100</v>
      </c>
      <c r="BA39" s="373">
        <v>30</v>
      </c>
      <c r="BB39" s="373">
        <v>35</v>
      </c>
      <c r="BC39" s="373">
        <v>116.66666666666667</v>
      </c>
      <c r="BD39" s="373">
        <v>6</v>
      </c>
      <c r="BE39" s="373">
        <v>4</v>
      </c>
      <c r="BF39" s="373">
        <v>66.666666666666657</v>
      </c>
      <c r="BG39" s="373">
        <v>150</v>
      </c>
      <c r="BH39" s="373">
        <v>28</v>
      </c>
      <c r="BI39" s="373">
        <v>18.666666666666668</v>
      </c>
      <c r="BJ39" s="373">
        <v>8</v>
      </c>
      <c r="BK39" s="373">
        <v>0</v>
      </c>
      <c r="BL39" s="373">
        <v>0</v>
      </c>
      <c r="BM39" s="373">
        <v>5</v>
      </c>
      <c r="BN39" s="373">
        <v>11</v>
      </c>
      <c r="BO39" s="373">
        <v>220.00000000000003</v>
      </c>
      <c r="BP39" s="373">
        <v>1330</v>
      </c>
      <c r="BQ39" s="373">
        <v>1330</v>
      </c>
      <c r="BR39" s="373">
        <v>100</v>
      </c>
      <c r="BS39" s="373">
        <v>130</v>
      </c>
      <c r="BT39" s="373">
        <v>136</v>
      </c>
      <c r="BU39" s="373">
        <v>104.61538461538463</v>
      </c>
      <c r="BV39" s="373">
        <v>12</v>
      </c>
      <c r="BW39" s="373">
        <v>6</v>
      </c>
      <c r="BX39" s="373">
        <v>50</v>
      </c>
      <c r="BY39" s="373">
        <v>5</v>
      </c>
      <c r="BZ39" s="373">
        <v>8</v>
      </c>
      <c r="CA39" s="373">
        <v>160</v>
      </c>
      <c r="CB39" s="373">
        <v>10</v>
      </c>
      <c r="CC39" s="373">
        <v>6</v>
      </c>
      <c r="CD39" s="373">
        <v>60</v>
      </c>
      <c r="CE39" s="373">
        <v>0</v>
      </c>
      <c r="CF39" s="373">
        <v>0</v>
      </c>
      <c r="CG39" s="373" t="s">
        <v>1548</v>
      </c>
      <c r="CH39" s="373">
        <v>10</v>
      </c>
      <c r="CI39" s="373">
        <v>12</v>
      </c>
      <c r="CJ39" s="373">
        <v>120</v>
      </c>
      <c r="CK39" s="373">
        <v>3</v>
      </c>
      <c r="CL39" s="373">
        <v>4</v>
      </c>
      <c r="CM39" s="373">
        <v>133.33333333333331</v>
      </c>
      <c r="CN39" s="373">
        <v>75</v>
      </c>
      <c r="CO39" s="373">
        <v>4</v>
      </c>
      <c r="CP39" s="373">
        <v>5.3333333333333339</v>
      </c>
      <c r="CQ39" s="373">
        <v>8</v>
      </c>
      <c r="CR39" s="373">
        <v>1</v>
      </c>
      <c r="CS39" s="373">
        <v>12.5</v>
      </c>
      <c r="CT39" s="373">
        <v>1</v>
      </c>
      <c r="CU39" s="373">
        <v>0</v>
      </c>
      <c r="CV39" s="373">
        <v>0</v>
      </c>
      <c r="CW39" s="373">
        <v>1</v>
      </c>
      <c r="CX39" s="373">
        <v>0</v>
      </c>
      <c r="CY39" s="373">
        <v>0</v>
      </c>
    </row>
    <row r="40" spans="1:103" ht="67.5" x14ac:dyDescent="0.25">
      <c r="A40" s="252" t="s">
        <v>1049</v>
      </c>
      <c r="B40" s="387" t="s">
        <v>1035</v>
      </c>
      <c r="C40" s="254"/>
      <c r="D40" s="389" t="s">
        <v>1050</v>
      </c>
      <c r="E40" s="379">
        <v>2116</v>
      </c>
      <c r="F40" s="368">
        <v>1621</v>
      </c>
      <c r="G40" s="369">
        <v>0.76606805293005675</v>
      </c>
      <c r="H40" s="370">
        <v>3</v>
      </c>
      <c r="I40" s="381">
        <v>6</v>
      </c>
      <c r="J40" s="371">
        <v>200</v>
      </c>
      <c r="K40" s="372">
        <v>300</v>
      </c>
      <c r="L40" s="373">
        <v>305</v>
      </c>
      <c r="M40" s="374">
        <v>101.66666666666666</v>
      </c>
      <c r="N40" s="372">
        <v>1</v>
      </c>
      <c r="O40" s="373">
        <v>0</v>
      </c>
      <c r="P40" s="374">
        <v>0</v>
      </c>
      <c r="Q40" s="372">
        <v>0</v>
      </c>
      <c r="R40" s="373">
        <v>0</v>
      </c>
      <c r="S40" s="373" t="s">
        <v>1548</v>
      </c>
      <c r="T40" s="372">
        <v>0</v>
      </c>
      <c r="U40" s="373">
        <v>0</v>
      </c>
      <c r="V40" s="374" t="s">
        <v>1548</v>
      </c>
      <c r="W40" s="372">
        <v>114</v>
      </c>
      <c r="X40" s="373">
        <v>132</v>
      </c>
      <c r="Y40" s="373">
        <v>115.78947368421053</v>
      </c>
      <c r="Z40" s="375">
        <v>40</v>
      </c>
      <c r="AA40" s="373">
        <v>44</v>
      </c>
      <c r="AB40" s="373">
        <v>110.00000000000001</v>
      </c>
      <c r="AC40" s="372">
        <v>150</v>
      </c>
      <c r="AD40" s="373">
        <v>209</v>
      </c>
      <c r="AE40" s="373">
        <v>139.33333333333334</v>
      </c>
      <c r="AF40" s="375">
        <v>20</v>
      </c>
      <c r="AG40" s="373">
        <v>2</v>
      </c>
      <c r="AH40" s="373">
        <v>10</v>
      </c>
      <c r="AI40" s="372">
        <v>31</v>
      </c>
      <c r="AJ40" s="373">
        <v>31</v>
      </c>
      <c r="AK40" s="373">
        <v>100</v>
      </c>
      <c r="AL40" s="372">
        <v>5</v>
      </c>
      <c r="AM40" s="373">
        <v>10</v>
      </c>
      <c r="AN40" s="373">
        <v>200</v>
      </c>
      <c r="AO40" s="372">
        <v>0</v>
      </c>
      <c r="AP40" s="373">
        <v>0</v>
      </c>
      <c r="AQ40" s="373" t="s">
        <v>1548</v>
      </c>
      <c r="AR40" s="375">
        <v>10</v>
      </c>
      <c r="AS40" s="373">
        <v>9</v>
      </c>
      <c r="AT40" s="373">
        <v>90</v>
      </c>
      <c r="AU40" s="373">
        <v>800</v>
      </c>
      <c r="AV40" s="373">
        <v>388</v>
      </c>
      <c r="AW40" s="373">
        <v>48.5</v>
      </c>
      <c r="AX40" s="373">
        <v>0</v>
      </c>
      <c r="AY40" s="373">
        <v>0</v>
      </c>
      <c r="AZ40" s="373" t="s">
        <v>1548</v>
      </c>
      <c r="BA40" s="373">
        <v>0</v>
      </c>
      <c r="BB40" s="373">
        <v>0</v>
      </c>
      <c r="BC40" s="373" t="s">
        <v>1548</v>
      </c>
      <c r="BD40" s="373">
        <v>0</v>
      </c>
      <c r="BE40" s="373">
        <v>0</v>
      </c>
      <c r="BF40" s="373" t="s">
        <v>1548</v>
      </c>
      <c r="BG40" s="373">
        <v>150</v>
      </c>
      <c r="BH40" s="373">
        <v>0</v>
      </c>
      <c r="BI40" s="373">
        <v>0</v>
      </c>
      <c r="BJ40" s="373">
        <v>2</v>
      </c>
      <c r="BK40" s="373">
        <v>0</v>
      </c>
      <c r="BL40" s="373">
        <v>0</v>
      </c>
      <c r="BM40" s="373">
        <v>5</v>
      </c>
      <c r="BN40" s="373">
        <v>2</v>
      </c>
      <c r="BO40" s="373">
        <v>40</v>
      </c>
      <c r="BP40" s="373">
        <v>15</v>
      </c>
      <c r="BQ40" s="373">
        <v>14</v>
      </c>
      <c r="BR40" s="373">
        <v>93.333333333333329</v>
      </c>
      <c r="BS40" s="373">
        <v>0</v>
      </c>
      <c r="BT40" s="373">
        <v>0</v>
      </c>
      <c r="BU40" s="373" t="s">
        <v>1548</v>
      </c>
      <c r="BV40" s="373">
        <v>380</v>
      </c>
      <c r="BW40" s="373">
        <v>375</v>
      </c>
      <c r="BX40" s="373">
        <v>98.68421052631578</v>
      </c>
      <c r="BY40" s="373">
        <v>3</v>
      </c>
      <c r="BZ40" s="373">
        <v>0</v>
      </c>
      <c r="CA40" s="373">
        <v>0</v>
      </c>
      <c r="CB40" s="373">
        <v>40</v>
      </c>
      <c r="CC40" s="373">
        <v>32</v>
      </c>
      <c r="CD40" s="373">
        <v>80</v>
      </c>
      <c r="CE40" s="373">
        <v>0</v>
      </c>
      <c r="CF40" s="373">
        <v>0</v>
      </c>
      <c r="CG40" s="373" t="s">
        <v>1548</v>
      </c>
      <c r="CH40" s="373">
        <v>10</v>
      </c>
      <c r="CI40" s="373">
        <v>9</v>
      </c>
      <c r="CJ40" s="373">
        <v>90</v>
      </c>
      <c r="CK40" s="373">
        <v>2</v>
      </c>
      <c r="CL40" s="373">
        <v>0</v>
      </c>
      <c r="CM40" s="373">
        <v>0</v>
      </c>
      <c r="CN40" s="373">
        <v>25</v>
      </c>
      <c r="CO40" s="373">
        <v>46</v>
      </c>
      <c r="CP40" s="373">
        <v>184</v>
      </c>
      <c r="CQ40" s="373">
        <v>10</v>
      </c>
      <c r="CR40" s="373">
        <v>7</v>
      </c>
      <c r="CS40" s="373">
        <v>70</v>
      </c>
      <c r="CT40" s="373">
        <v>0</v>
      </c>
      <c r="CU40" s="373">
        <v>0</v>
      </c>
      <c r="CV40" s="373" t="s">
        <v>1548</v>
      </c>
      <c r="CW40" s="373">
        <v>0</v>
      </c>
      <c r="CX40" s="373">
        <v>0</v>
      </c>
      <c r="CY40" s="373" t="s">
        <v>1548</v>
      </c>
    </row>
    <row r="41" spans="1:103" ht="67.5" x14ac:dyDescent="0.25">
      <c r="A41" s="252" t="s">
        <v>1051</v>
      </c>
      <c r="B41" s="387" t="s">
        <v>1035</v>
      </c>
      <c r="C41" s="254"/>
      <c r="D41" s="376" t="s">
        <v>1052</v>
      </c>
      <c r="E41" s="379">
        <v>200</v>
      </c>
      <c r="F41" s="368">
        <v>94</v>
      </c>
      <c r="G41" s="369">
        <v>0.47</v>
      </c>
      <c r="H41" s="370">
        <v>3</v>
      </c>
      <c r="I41" s="381">
        <v>8</v>
      </c>
      <c r="J41" s="371">
        <v>266.66666666666663</v>
      </c>
      <c r="K41" s="372">
        <v>10</v>
      </c>
      <c r="L41" s="373">
        <v>1</v>
      </c>
      <c r="M41" s="374">
        <v>10</v>
      </c>
      <c r="N41" s="372">
        <v>5</v>
      </c>
      <c r="O41" s="373">
        <v>0</v>
      </c>
      <c r="P41" s="374">
        <v>0</v>
      </c>
      <c r="Q41" s="372">
        <v>0</v>
      </c>
      <c r="R41" s="373">
        <v>0</v>
      </c>
      <c r="S41" s="373" t="s">
        <v>1548</v>
      </c>
      <c r="T41" s="372">
        <v>2</v>
      </c>
      <c r="U41" s="373">
        <v>0</v>
      </c>
      <c r="V41" s="374">
        <v>0</v>
      </c>
      <c r="W41" s="372">
        <v>20</v>
      </c>
      <c r="X41" s="373">
        <v>0</v>
      </c>
      <c r="Y41" s="373">
        <v>0</v>
      </c>
      <c r="Z41" s="375">
        <v>40</v>
      </c>
      <c r="AA41" s="373">
        <v>24</v>
      </c>
      <c r="AB41" s="373">
        <v>60</v>
      </c>
      <c r="AC41" s="372">
        <v>10</v>
      </c>
      <c r="AD41" s="373">
        <v>0</v>
      </c>
      <c r="AE41" s="373">
        <v>0</v>
      </c>
      <c r="AF41" s="375">
        <v>20</v>
      </c>
      <c r="AG41" s="373">
        <v>3</v>
      </c>
      <c r="AH41" s="373">
        <v>15</v>
      </c>
      <c r="AI41" s="372">
        <v>10</v>
      </c>
      <c r="AJ41" s="373">
        <v>0</v>
      </c>
      <c r="AK41" s="373">
        <v>0</v>
      </c>
      <c r="AL41" s="372">
        <v>0</v>
      </c>
      <c r="AM41" s="373">
        <v>0</v>
      </c>
      <c r="AN41" s="373" t="s">
        <v>1548</v>
      </c>
      <c r="AO41" s="372">
        <v>1</v>
      </c>
      <c r="AP41" s="373">
        <v>5</v>
      </c>
      <c r="AQ41" s="373">
        <v>500</v>
      </c>
      <c r="AR41" s="375">
        <v>5</v>
      </c>
      <c r="AS41" s="373">
        <v>5</v>
      </c>
      <c r="AT41" s="373">
        <v>100</v>
      </c>
      <c r="AU41" s="373">
        <v>5</v>
      </c>
      <c r="AV41" s="373">
        <v>1</v>
      </c>
      <c r="AW41" s="373">
        <v>20</v>
      </c>
      <c r="AX41" s="373">
        <v>0</v>
      </c>
      <c r="AY41" s="373">
        <v>0</v>
      </c>
      <c r="AZ41" s="373" t="s">
        <v>1548</v>
      </c>
      <c r="BA41" s="373">
        <v>7</v>
      </c>
      <c r="BB41" s="373">
        <v>7</v>
      </c>
      <c r="BC41" s="373">
        <v>100</v>
      </c>
      <c r="BD41" s="373">
        <v>1</v>
      </c>
      <c r="BE41" s="373">
        <v>1</v>
      </c>
      <c r="BF41" s="373">
        <v>100</v>
      </c>
      <c r="BG41" s="373">
        <v>10</v>
      </c>
      <c r="BH41" s="373">
        <v>27</v>
      </c>
      <c r="BI41" s="373">
        <v>270</v>
      </c>
      <c r="BJ41" s="373">
        <v>1</v>
      </c>
      <c r="BK41" s="373">
        <v>0</v>
      </c>
      <c r="BL41" s="373">
        <v>0</v>
      </c>
      <c r="BM41" s="373">
        <v>3</v>
      </c>
      <c r="BN41" s="373">
        <v>0</v>
      </c>
      <c r="BO41" s="373">
        <v>0</v>
      </c>
      <c r="BP41" s="373">
        <v>5</v>
      </c>
      <c r="BQ41" s="373">
        <v>4</v>
      </c>
      <c r="BR41" s="373">
        <v>80</v>
      </c>
      <c r="BS41" s="373">
        <v>1</v>
      </c>
      <c r="BT41" s="373">
        <v>0</v>
      </c>
      <c r="BU41" s="373">
        <v>0</v>
      </c>
      <c r="BV41" s="373">
        <v>5</v>
      </c>
      <c r="BW41" s="373">
        <v>6</v>
      </c>
      <c r="BX41" s="373">
        <v>120</v>
      </c>
      <c r="BY41" s="373">
        <v>1</v>
      </c>
      <c r="BZ41" s="373">
        <v>0</v>
      </c>
      <c r="CA41" s="373">
        <v>0</v>
      </c>
      <c r="CB41" s="373">
        <v>2</v>
      </c>
      <c r="CC41" s="373">
        <v>0</v>
      </c>
      <c r="CD41" s="373">
        <v>0</v>
      </c>
      <c r="CE41" s="373">
        <v>0</v>
      </c>
      <c r="CF41" s="373">
        <v>0</v>
      </c>
      <c r="CG41" s="373" t="s">
        <v>1548</v>
      </c>
      <c r="CH41" s="373">
        <v>5</v>
      </c>
      <c r="CI41" s="373">
        <v>0</v>
      </c>
      <c r="CJ41" s="373">
        <v>0</v>
      </c>
      <c r="CK41" s="373">
        <v>1</v>
      </c>
      <c r="CL41" s="373">
        <v>1</v>
      </c>
      <c r="CM41" s="373">
        <v>100</v>
      </c>
      <c r="CN41" s="373">
        <v>25</v>
      </c>
      <c r="CO41" s="373">
        <v>1</v>
      </c>
      <c r="CP41" s="373">
        <v>4</v>
      </c>
      <c r="CQ41" s="373">
        <v>2</v>
      </c>
      <c r="CR41" s="373">
        <v>0</v>
      </c>
      <c r="CS41" s="373">
        <v>0</v>
      </c>
      <c r="CT41" s="373">
        <v>0</v>
      </c>
      <c r="CU41" s="373">
        <v>0</v>
      </c>
      <c r="CV41" s="373" t="s">
        <v>1548</v>
      </c>
      <c r="CW41" s="373">
        <v>0</v>
      </c>
      <c r="CX41" s="373">
        <v>0</v>
      </c>
      <c r="CY41" s="373" t="s">
        <v>1548</v>
      </c>
    </row>
    <row r="42" spans="1:103" ht="22.5" customHeight="1" x14ac:dyDescent="0.25">
      <c r="A42" s="252" t="s">
        <v>1053</v>
      </c>
      <c r="B42" s="425" t="s">
        <v>1035</v>
      </c>
      <c r="C42" s="426" t="s">
        <v>1054</v>
      </c>
      <c r="D42" s="388" t="s">
        <v>1055</v>
      </c>
      <c r="E42" s="379">
        <v>2762</v>
      </c>
      <c r="F42" s="368">
        <v>2656</v>
      </c>
      <c r="G42" s="369">
        <v>0.96162201303403327</v>
      </c>
      <c r="H42" s="370">
        <v>3</v>
      </c>
      <c r="I42" s="371">
        <v>3</v>
      </c>
      <c r="J42" s="371">
        <v>100</v>
      </c>
      <c r="K42" s="372">
        <v>6</v>
      </c>
      <c r="L42" s="373">
        <v>7</v>
      </c>
      <c r="M42" s="374">
        <v>116.66666666666667</v>
      </c>
      <c r="N42" s="372">
        <v>7</v>
      </c>
      <c r="O42" s="373">
        <v>8</v>
      </c>
      <c r="P42" s="374">
        <v>114.28571428571428</v>
      </c>
      <c r="Q42" s="372">
        <v>14</v>
      </c>
      <c r="R42" s="373">
        <v>8</v>
      </c>
      <c r="S42" s="373">
        <v>57.142857142857139</v>
      </c>
      <c r="T42" s="372">
        <v>5</v>
      </c>
      <c r="U42" s="373">
        <v>5</v>
      </c>
      <c r="V42" s="374">
        <v>100</v>
      </c>
      <c r="W42" s="372">
        <v>40</v>
      </c>
      <c r="X42" s="373">
        <v>29</v>
      </c>
      <c r="Y42" s="373">
        <v>72.5</v>
      </c>
      <c r="Z42" s="375">
        <v>15</v>
      </c>
      <c r="AA42" s="373">
        <v>20</v>
      </c>
      <c r="AB42" s="373">
        <v>133.33333333333331</v>
      </c>
      <c r="AC42" s="372">
        <v>30</v>
      </c>
      <c r="AD42" s="373">
        <v>52</v>
      </c>
      <c r="AE42" s="373">
        <v>173.33333333333334</v>
      </c>
      <c r="AF42" s="375">
        <v>30</v>
      </c>
      <c r="AG42" s="373">
        <v>21</v>
      </c>
      <c r="AH42" s="373">
        <v>70</v>
      </c>
      <c r="AI42" s="372">
        <v>12</v>
      </c>
      <c r="AJ42" s="373">
        <v>12</v>
      </c>
      <c r="AK42" s="373">
        <v>100</v>
      </c>
      <c r="AL42" s="372">
        <v>3</v>
      </c>
      <c r="AM42" s="373">
        <v>3</v>
      </c>
      <c r="AN42" s="373">
        <v>100</v>
      </c>
      <c r="AO42" s="372">
        <v>1</v>
      </c>
      <c r="AP42" s="373">
        <v>1</v>
      </c>
      <c r="AQ42" s="373">
        <v>100</v>
      </c>
      <c r="AR42" s="375">
        <v>2</v>
      </c>
      <c r="AS42" s="373">
        <v>3</v>
      </c>
      <c r="AT42" s="373">
        <v>150</v>
      </c>
      <c r="AU42" s="373">
        <v>15</v>
      </c>
      <c r="AV42" s="373">
        <v>11</v>
      </c>
      <c r="AW42" s="373">
        <v>73.333333333333329</v>
      </c>
      <c r="AX42" s="373">
        <v>0</v>
      </c>
      <c r="AY42" s="373">
        <v>0</v>
      </c>
      <c r="AZ42" s="373" t="s">
        <v>1548</v>
      </c>
      <c r="BA42" s="373">
        <v>14</v>
      </c>
      <c r="BB42" s="373">
        <v>13</v>
      </c>
      <c r="BC42" s="373">
        <v>92.857142857142861</v>
      </c>
      <c r="BD42" s="373">
        <v>4</v>
      </c>
      <c r="BE42" s="373">
        <v>2</v>
      </c>
      <c r="BF42" s="373">
        <v>50</v>
      </c>
      <c r="BG42" s="373">
        <v>150</v>
      </c>
      <c r="BH42" s="373">
        <v>42</v>
      </c>
      <c r="BI42" s="373">
        <v>28.000000000000004</v>
      </c>
      <c r="BJ42" s="373">
        <v>3</v>
      </c>
      <c r="BK42" s="373">
        <v>3</v>
      </c>
      <c r="BL42" s="373">
        <v>100</v>
      </c>
      <c r="BM42" s="373">
        <v>15</v>
      </c>
      <c r="BN42" s="373">
        <v>14</v>
      </c>
      <c r="BO42" s="373">
        <v>93.333333333333329</v>
      </c>
      <c r="BP42" s="373">
        <v>2294</v>
      </c>
      <c r="BQ42" s="373">
        <v>2294</v>
      </c>
      <c r="BR42" s="373">
        <v>100</v>
      </c>
      <c r="BS42" s="373">
        <v>15</v>
      </c>
      <c r="BT42" s="373">
        <v>19</v>
      </c>
      <c r="BU42" s="373">
        <v>126.66666666666666</v>
      </c>
      <c r="BV42" s="373">
        <v>14</v>
      </c>
      <c r="BW42" s="373">
        <v>9</v>
      </c>
      <c r="BX42" s="373">
        <v>64.285714285714292</v>
      </c>
      <c r="BY42" s="373">
        <v>18</v>
      </c>
      <c r="BZ42" s="373">
        <v>25</v>
      </c>
      <c r="CA42" s="373">
        <v>138.88888888888889</v>
      </c>
      <c r="CB42" s="373">
        <v>5</v>
      </c>
      <c r="CC42" s="373">
        <v>3</v>
      </c>
      <c r="CD42" s="373">
        <v>60</v>
      </c>
      <c r="CE42" s="373">
        <v>0</v>
      </c>
      <c r="CF42" s="373">
        <v>0</v>
      </c>
      <c r="CG42" s="373" t="s">
        <v>1548</v>
      </c>
      <c r="CH42" s="373">
        <v>10</v>
      </c>
      <c r="CI42" s="373">
        <v>9</v>
      </c>
      <c r="CJ42" s="373">
        <v>90</v>
      </c>
      <c r="CK42" s="373">
        <v>6</v>
      </c>
      <c r="CL42" s="373">
        <v>6</v>
      </c>
      <c r="CM42" s="373">
        <v>100</v>
      </c>
      <c r="CN42" s="373">
        <v>20</v>
      </c>
      <c r="CO42" s="373">
        <v>25</v>
      </c>
      <c r="CP42" s="373">
        <v>125</v>
      </c>
      <c r="CQ42" s="373">
        <v>10</v>
      </c>
      <c r="CR42" s="373">
        <v>8</v>
      </c>
      <c r="CS42" s="373">
        <v>80</v>
      </c>
      <c r="CT42" s="373">
        <v>1</v>
      </c>
      <c r="CU42" s="373">
        <v>1</v>
      </c>
      <c r="CV42" s="373">
        <v>100</v>
      </c>
      <c r="CW42" s="373">
        <v>0</v>
      </c>
      <c r="CX42" s="373">
        <v>0</v>
      </c>
      <c r="CY42" s="373" t="s">
        <v>1548</v>
      </c>
    </row>
    <row r="43" spans="1:103" ht="22.5" x14ac:dyDescent="0.25">
      <c r="A43" s="252" t="s">
        <v>1056</v>
      </c>
      <c r="B43" s="427"/>
      <c r="C43" s="428"/>
      <c r="D43" s="388" t="s">
        <v>1057</v>
      </c>
      <c r="E43" s="379">
        <v>3426</v>
      </c>
      <c r="F43" s="368">
        <v>2859</v>
      </c>
      <c r="G43" s="369">
        <v>0.83450087565674258</v>
      </c>
      <c r="H43" s="370">
        <v>0</v>
      </c>
      <c r="I43" s="371">
        <v>0</v>
      </c>
      <c r="J43" s="371" t="s">
        <v>1548</v>
      </c>
      <c r="K43" s="372">
        <v>1200</v>
      </c>
      <c r="L43" s="373">
        <v>1051</v>
      </c>
      <c r="M43" s="374">
        <v>87.583333333333329</v>
      </c>
      <c r="N43" s="372">
        <v>1</v>
      </c>
      <c r="O43" s="373">
        <v>0</v>
      </c>
      <c r="P43" s="374">
        <v>0</v>
      </c>
      <c r="Q43" s="372">
        <v>0</v>
      </c>
      <c r="R43" s="373">
        <v>0</v>
      </c>
      <c r="S43" s="373" t="s">
        <v>1548</v>
      </c>
      <c r="T43" s="372">
        <v>0</v>
      </c>
      <c r="U43" s="373">
        <v>0</v>
      </c>
      <c r="V43" s="374" t="s">
        <v>1548</v>
      </c>
      <c r="W43" s="372">
        <v>200</v>
      </c>
      <c r="X43" s="373">
        <v>227</v>
      </c>
      <c r="Y43" s="373">
        <v>113.5</v>
      </c>
      <c r="Z43" s="375">
        <v>40</v>
      </c>
      <c r="AA43" s="373">
        <v>49</v>
      </c>
      <c r="AB43" s="373">
        <v>122.50000000000001</v>
      </c>
      <c r="AC43" s="372">
        <v>30</v>
      </c>
      <c r="AD43" s="373">
        <v>37</v>
      </c>
      <c r="AE43" s="373">
        <v>123.33333333333334</v>
      </c>
      <c r="AF43" s="375">
        <v>5</v>
      </c>
      <c r="AG43" s="373">
        <v>3</v>
      </c>
      <c r="AH43" s="373">
        <v>60</v>
      </c>
      <c r="AI43" s="372">
        <v>100</v>
      </c>
      <c r="AJ43" s="373">
        <v>108</v>
      </c>
      <c r="AK43" s="373">
        <v>108</v>
      </c>
      <c r="AL43" s="372">
        <v>10</v>
      </c>
      <c r="AM43" s="373">
        <v>13</v>
      </c>
      <c r="AN43" s="373">
        <v>130</v>
      </c>
      <c r="AO43" s="372">
        <v>0</v>
      </c>
      <c r="AP43" s="373">
        <v>0</v>
      </c>
      <c r="AQ43" s="373" t="s">
        <v>1548</v>
      </c>
      <c r="AR43" s="375">
        <v>38</v>
      </c>
      <c r="AS43" s="373">
        <v>39</v>
      </c>
      <c r="AT43" s="373">
        <v>102.63157894736842</v>
      </c>
      <c r="AU43" s="373">
        <v>1400</v>
      </c>
      <c r="AV43" s="373">
        <v>987</v>
      </c>
      <c r="AW43" s="373">
        <v>70.5</v>
      </c>
      <c r="AX43" s="373">
        <v>0</v>
      </c>
      <c r="AY43" s="373">
        <v>0</v>
      </c>
      <c r="AZ43" s="373" t="s">
        <v>1548</v>
      </c>
      <c r="BA43" s="373">
        <v>0</v>
      </c>
      <c r="BB43" s="373">
        <v>0</v>
      </c>
      <c r="BC43" s="373" t="s">
        <v>1548</v>
      </c>
      <c r="BD43" s="373">
        <v>0</v>
      </c>
      <c r="BE43" s="373">
        <v>0</v>
      </c>
      <c r="BF43" s="373" t="s">
        <v>1548</v>
      </c>
      <c r="BG43" s="373">
        <v>100</v>
      </c>
      <c r="BH43" s="373">
        <v>4</v>
      </c>
      <c r="BI43" s="373">
        <v>4</v>
      </c>
      <c r="BJ43" s="373">
        <v>3</v>
      </c>
      <c r="BK43" s="373">
        <v>0</v>
      </c>
      <c r="BL43" s="373">
        <v>0</v>
      </c>
      <c r="BM43" s="373">
        <v>15</v>
      </c>
      <c r="BN43" s="373">
        <v>13</v>
      </c>
      <c r="BO43" s="373">
        <v>86.666666666666671</v>
      </c>
      <c r="BP43" s="373">
        <v>100</v>
      </c>
      <c r="BQ43" s="373">
        <v>116</v>
      </c>
      <c r="BR43" s="373">
        <v>115.99999999999999</v>
      </c>
      <c r="BS43" s="373">
        <v>0</v>
      </c>
      <c r="BT43" s="373">
        <v>0</v>
      </c>
      <c r="BU43" s="373" t="s">
        <v>1548</v>
      </c>
      <c r="BV43" s="373">
        <v>1</v>
      </c>
      <c r="BW43" s="373">
        <v>2</v>
      </c>
      <c r="BX43" s="373">
        <v>200</v>
      </c>
      <c r="BY43" s="373">
        <v>5</v>
      </c>
      <c r="BZ43" s="373">
        <v>2</v>
      </c>
      <c r="CA43" s="373">
        <v>40</v>
      </c>
      <c r="CB43" s="373">
        <v>50</v>
      </c>
      <c r="CC43" s="373">
        <v>59</v>
      </c>
      <c r="CD43" s="373">
        <v>118</v>
      </c>
      <c r="CE43" s="373">
        <v>0</v>
      </c>
      <c r="CF43" s="373">
        <v>0</v>
      </c>
      <c r="CG43" s="373" t="s">
        <v>1548</v>
      </c>
      <c r="CH43" s="373">
        <v>25</v>
      </c>
      <c r="CI43" s="373">
        <v>38</v>
      </c>
      <c r="CJ43" s="373">
        <v>152</v>
      </c>
      <c r="CK43" s="373">
        <v>3</v>
      </c>
      <c r="CL43" s="373">
        <v>3</v>
      </c>
      <c r="CM43" s="373">
        <v>100</v>
      </c>
      <c r="CN43" s="373">
        <v>50</v>
      </c>
      <c r="CO43" s="373">
        <v>61</v>
      </c>
      <c r="CP43" s="373">
        <v>122</v>
      </c>
      <c r="CQ43" s="373">
        <v>50</v>
      </c>
      <c r="CR43" s="373">
        <v>47</v>
      </c>
      <c r="CS43" s="373">
        <v>94</v>
      </c>
      <c r="CT43" s="373">
        <v>0</v>
      </c>
      <c r="CU43" s="373">
        <v>0</v>
      </c>
      <c r="CV43" s="373" t="s">
        <v>1548</v>
      </c>
      <c r="CW43" s="373">
        <v>0</v>
      </c>
      <c r="CX43" s="373">
        <v>0</v>
      </c>
      <c r="CY43" s="373" t="s">
        <v>1548</v>
      </c>
    </row>
    <row r="44" spans="1:103" ht="22.5" customHeight="1" x14ac:dyDescent="0.25">
      <c r="A44" s="252" t="s">
        <v>1058</v>
      </c>
      <c r="B44" s="425" t="s">
        <v>1035</v>
      </c>
      <c r="C44" s="429" t="s">
        <v>1059</v>
      </c>
      <c r="D44" s="389" t="s">
        <v>1060</v>
      </c>
      <c r="E44" s="379">
        <v>32830</v>
      </c>
      <c r="F44" s="368">
        <v>36001</v>
      </c>
      <c r="G44" s="369">
        <v>1.0965884861407249</v>
      </c>
      <c r="H44" s="370">
        <v>100</v>
      </c>
      <c r="I44" s="381">
        <v>108</v>
      </c>
      <c r="J44" s="371">
        <v>108</v>
      </c>
      <c r="K44" s="372">
        <v>250</v>
      </c>
      <c r="L44" s="373">
        <v>300</v>
      </c>
      <c r="M44" s="374">
        <v>120</v>
      </c>
      <c r="N44" s="372">
        <v>2000</v>
      </c>
      <c r="O44" s="373">
        <v>1817</v>
      </c>
      <c r="P44" s="374">
        <v>90.85</v>
      </c>
      <c r="Q44" s="372">
        <v>800</v>
      </c>
      <c r="R44" s="373">
        <v>678</v>
      </c>
      <c r="S44" s="373">
        <v>84.75</v>
      </c>
      <c r="T44" s="372">
        <v>1990</v>
      </c>
      <c r="U44" s="373">
        <v>1933</v>
      </c>
      <c r="V44" s="374">
        <v>97.1356783919598</v>
      </c>
      <c r="W44" s="372">
        <v>1000</v>
      </c>
      <c r="X44" s="373">
        <v>1253</v>
      </c>
      <c r="Y44" s="373">
        <v>125.29999999999998</v>
      </c>
      <c r="Z44" s="375">
        <v>2000</v>
      </c>
      <c r="AA44" s="373">
        <v>1715</v>
      </c>
      <c r="AB44" s="373">
        <v>85.75</v>
      </c>
      <c r="AC44" s="372">
        <v>2000</v>
      </c>
      <c r="AD44" s="373">
        <v>2108</v>
      </c>
      <c r="AE44" s="373">
        <v>105.4</v>
      </c>
      <c r="AF44" s="375">
        <v>2000</v>
      </c>
      <c r="AG44" s="373">
        <v>2385</v>
      </c>
      <c r="AH44" s="373">
        <v>119.24999999999999</v>
      </c>
      <c r="AI44" s="372">
        <v>1000</v>
      </c>
      <c r="AJ44" s="373">
        <v>1055</v>
      </c>
      <c r="AK44" s="373">
        <v>105.5</v>
      </c>
      <c r="AL44" s="372">
        <v>130</v>
      </c>
      <c r="AM44" s="373">
        <v>127</v>
      </c>
      <c r="AN44" s="373">
        <v>97.692307692307693</v>
      </c>
      <c r="AO44" s="372">
        <v>30</v>
      </c>
      <c r="AP44" s="373">
        <v>0</v>
      </c>
      <c r="AQ44" s="373">
        <v>0</v>
      </c>
      <c r="AR44" s="375">
        <v>50</v>
      </c>
      <c r="AS44" s="373">
        <v>59</v>
      </c>
      <c r="AT44" s="373">
        <v>118</v>
      </c>
      <c r="AU44" s="373">
        <v>1500</v>
      </c>
      <c r="AV44" s="373">
        <v>1147</v>
      </c>
      <c r="AW44" s="373">
        <v>76.466666666666669</v>
      </c>
      <c r="AX44" s="373">
        <v>30</v>
      </c>
      <c r="AY44" s="373">
        <v>28</v>
      </c>
      <c r="AZ44" s="373">
        <v>93.333333333333329</v>
      </c>
      <c r="BA44" s="373">
        <v>2500</v>
      </c>
      <c r="BB44" s="373">
        <v>2302</v>
      </c>
      <c r="BC44" s="373">
        <v>92.08</v>
      </c>
      <c r="BD44" s="373">
        <v>300</v>
      </c>
      <c r="BE44" s="373">
        <v>307</v>
      </c>
      <c r="BF44" s="373">
        <v>102.33333333333334</v>
      </c>
      <c r="BG44" s="373">
        <v>280</v>
      </c>
      <c r="BH44" s="373">
        <v>1387</v>
      </c>
      <c r="BI44" s="373">
        <v>495.35714285714283</v>
      </c>
      <c r="BJ44" s="373">
        <v>600</v>
      </c>
      <c r="BK44" s="373">
        <v>649</v>
      </c>
      <c r="BL44" s="373">
        <v>108.16666666666667</v>
      </c>
      <c r="BM44" s="373">
        <v>2000</v>
      </c>
      <c r="BN44" s="373">
        <v>2142</v>
      </c>
      <c r="BO44" s="373">
        <v>107.1</v>
      </c>
      <c r="BP44" s="373">
        <v>1000</v>
      </c>
      <c r="BQ44" s="373">
        <v>1084</v>
      </c>
      <c r="BR44" s="373">
        <v>108.4</v>
      </c>
      <c r="BS44" s="373">
        <v>1500</v>
      </c>
      <c r="BT44" s="373">
        <v>1591</v>
      </c>
      <c r="BU44" s="373">
        <v>106.06666666666666</v>
      </c>
      <c r="BV44" s="373">
        <v>600</v>
      </c>
      <c r="BW44" s="373">
        <v>903</v>
      </c>
      <c r="BX44" s="373">
        <v>150.5</v>
      </c>
      <c r="BY44" s="373">
        <v>1800</v>
      </c>
      <c r="BZ44" s="373">
        <v>1951</v>
      </c>
      <c r="CA44" s="373">
        <v>108.38888888888889</v>
      </c>
      <c r="CB44" s="373">
        <v>770</v>
      </c>
      <c r="CC44" s="373">
        <v>979</v>
      </c>
      <c r="CD44" s="373">
        <v>127.14285714285714</v>
      </c>
      <c r="CE44" s="373">
        <v>0</v>
      </c>
      <c r="CF44" s="373">
        <v>0</v>
      </c>
      <c r="CG44" s="373" t="s">
        <v>1548</v>
      </c>
      <c r="CH44" s="373">
        <v>600</v>
      </c>
      <c r="CI44" s="373">
        <v>605</v>
      </c>
      <c r="CJ44" s="373">
        <v>100.83333333333333</v>
      </c>
      <c r="CK44" s="373">
        <v>350</v>
      </c>
      <c r="CL44" s="373">
        <v>297</v>
      </c>
      <c r="CM44" s="373">
        <v>84.857142857142847</v>
      </c>
      <c r="CN44" s="373">
        <v>4500</v>
      </c>
      <c r="CO44" s="373">
        <v>6025</v>
      </c>
      <c r="CP44" s="373">
        <v>133.88888888888889</v>
      </c>
      <c r="CQ44" s="373">
        <v>1000</v>
      </c>
      <c r="CR44" s="373">
        <v>1032</v>
      </c>
      <c r="CS44" s="373">
        <v>103.2</v>
      </c>
      <c r="CT44" s="373">
        <v>50</v>
      </c>
      <c r="CU44" s="373">
        <v>34</v>
      </c>
      <c r="CV44" s="373">
        <v>68</v>
      </c>
      <c r="CW44" s="373">
        <v>100</v>
      </c>
      <c r="CX44" s="373">
        <v>0</v>
      </c>
      <c r="CY44" s="373">
        <v>0</v>
      </c>
    </row>
    <row r="45" spans="1:103" ht="27" customHeight="1" x14ac:dyDescent="0.25">
      <c r="A45" s="252" t="s">
        <v>1061</v>
      </c>
      <c r="B45" s="427"/>
      <c r="C45" s="430"/>
      <c r="D45" s="389" t="s">
        <v>1062</v>
      </c>
      <c r="E45" s="379">
        <v>128255</v>
      </c>
      <c r="F45" s="368">
        <v>124817</v>
      </c>
      <c r="G45" s="369">
        <v>0.97319402752329343</v>
      </c>
      <c r="H45" s="370">
        <v>0</v>
      </c>
      <c r="I45" s="371">
        <v>0</v>
      </c>
      <c r="J45" s="371" t="s">
        <v>1548</v>
      </c>
      <c r="K45" s="372">
        <v>40000</v>
      </c>
      <c r="L45" s="373">
        <v>35466</v>
      </c>
      <c r="M45" s="374">
        <v>88.665000000000006</v>
      </c>
      <c r="N45" s="372">
        <v>100</v>
      </c>
      <c r="O45" s="373">
        <v>0</v>
      </c>
      <c r="P45" s="374">
        <v>0</v>
      </c>
      <c r="Q45" s="372">
        <v>0</v>
      </c>
      <c r="R45" s="373">
        <v>0</v>
      </c>
      <c r="S45" s="373" t="s">
        <v>1548</v>
      </c>
      <c r="T45" s="372">
        <v>0</v>
      </c>
      <c r="U45" s="373">
        <v>0</v>
      </c>
      <c r="V45" s="374" t="s">
        <v>1548</v>
      </c>
      <c r="W45" s="372">
        <v>6000</v>
      </c>
      <c r="X45" s="373">
        <v>9446</v>
      </c>
      <c r="Y45" s="373">
        <v>157.43333333333334</v>
      </c>
      <c r="Z45" s="375">
        <v>4000</v>
      </c>
      <c r="AA45" s="373">
        <v>4752</v>
      </c>
      <c r="AB45" s="373">
        <v>118.8</v>
      </c>
      <c r="AC45" s="372">
        <v>100</v>
      </c>
      <c r="AD45" s="373">
        <v>0</v>
      </c>
      <c r="AE45" s="373">
        <v>0</v>
      </c>
      <c r="AF45" s="375">
        <v>1000</v>
      </c>
      <c r="AG45" s="373">
        <v>579</v>
      </c>
      <c r="AH45" s="373">
        <v>57.9</v>
      </c>
      <c r="AI45" s="372">
        <v>1000</v>
      </c>
      <c r="AJ45" s="373">
        <v>1009</v>
      </c>
      <c r="AK45" s="373">
        <v>100.89999999999999</v>
      </c>
      <c r="AL45" s="372">
        <v>8000</v>
      </c>
      <c r="AM45" s="373">
        <v>9175</v>
      </c>
      <c r="AN45" s="373">
        <v>114.68750000000001</v>
      </c>
      <c r="AO45" s="372">
        <v>0</v>
      </c>
      <c r="AP45" s="373">
        <v>0</v>
      </c>
      <c r="AQ45" s="373" t="s">
        <v>1548</v>
      </c>
      <c r="AR45" s="375">
        <v>9000</v>
      </c>
      <c r="AS45" s="373">
        <v>8834</v>
      </c>
      <c r="AT45" s="373">
        <v>98.155555555555551</v>
      </c>
      <c r="AU45" s="373">
        <v>40000</v>
      </c>
      <c r="AV45" s="373">
        <v>32082</v>
      </c>
      <c r="AW45" s="373">
        <v>80.204999999999998</v>
      </c>
      <c r="AX45" s="373">
        <v>0</v>
      </c>
      <c r="AY45" s="373">
        <v>0</v>
      </c>
      <c r="AZ45" s="373" t="s">
        <v>1548</v>
      </c>
      <c r="BA45" s="373">
        <v>0</v>
      </c>
      <c r="BB45" s="373">
        <v>0</v>
      </c>
      <c r="BC45" s="373" t="s">
        <v>1548</v>
      </c>
      <c r="BD45" s="373">
        <v>0</v>
      </c>
      <c r="BE45" s="373">
        <v>0</v>
      </c>
      <c r="BF45" s="373" t="s">
        <v>1548</v>
      </c>
      <c r="BG45" s="373">
        <v>250</v>
      </c>
      <c r="BH45" s="373">
        <v>349</v>
      </c>
      <c r="BI45" s="373">
        <v>139.6</v>
      </c>
      <c r="BJ45" s="373">
        <v>150</v>
      </c>
      <c r="BK45" s="373">
        <v>130</v>
      </c>
      <c r="BL45" s="373">
        <v>86.666666666666671</v>
      </c>
      <c r="BM45" s="373">
        <v>2000</v>
      </c>
      <c r="BN45" s="373">
        <v>2579</v>
      </c>
      <c r="BO45" s="373">
        <v>128.95000000000002</v>
      </c>
      <c r="BP45" s="373">
        <v>3000</v>
      </c>
      <c r="BQ45" s="373">
        <v>4541</v>
      </c>
      <c r="BR45" s="373">
        <v>151.36666666666667</v>
      </c>
      <c r="BS45" s="373">
        <v>0</v>
      </c>
      <c r="BT45" s="373">
        <v>0</v>
      </c>
      <c r="BU45" s="373" t="s">
        <v>1548</v>
      </c>
      <c r="BV45" s="373">
        <v>5</v>
      </c>
      <c r="BW45" s="373">
        <v>0</v>
      </c>
      <c r="BX45" s="373">
        <v>0</v>
      </c>
      <c r="BY45" s="373">
        <v>500</v>
      </c>
      <c r="BZ45" s="373">
        <v>385</v>
      </c>
      <c r="CA45" s="373">
        <v>77</v>
      </c>
      <c r="CB45" s="373">
        <v>1850</v>
      </c>
      <c r="CC45" s="373">
        <v>1998</v>
      </c>
      <c r="CD45" s="373">
        <v>108</v>
      </c>
      <c r="CE45" s="373">
        <v>0</v>
      </c>
      <c r="CF45" s="373">
        <v>0</v>
      </c>
      <c r="CG45" s="373" t="s">
        <v>1548</v>
      </c>
      <c r="CH45" s="373">
        <v>3400</v>
      </c>
      <c r="CI45" s="373">
        <v>3555</v>
      </c>
      <c r="CJ45" s="373">
        <v>104.55882352941177</v>
      </c>
      <c r="CK45" s="373">
        <v>400</v>
      </c>
      <c r="CL45" s="373">
        <v>312</v>
      </c>
      <c r="CM45" s="373">
        <v>78</v>
      </c>
      <c r="CN45" s="373">
        <v>4000</v>
      </c>
      <c r="CO45" s="373">
        <v>6673</v>
      </c>
      <c r="CP45" s="373">
        <v>166.82499999999999</v>
      </c>
      <c r="CQ45" s="373">
        <v>3500</v>
      </c>
      <c r="CR45" s="373">
        <v>2952</v>
      </c>
      <c r="CS45" s="373">
        <v>84.342857142857142</v>
      </c>
      <c r="CT45" s="373">
        <v>0</v>
      </c>
      <c r="CU45" s="373">
        <v>0</v>
      </c>
      <c r="CV45" s="373" t="s">
        <v>1548</v>
      </c>
      <c r="CW45" s="373">
        <v>0</v>
      </c>
      <c r="CX45" s="373">
        <v>0</v>
      </c>
      <c r="CY45" s="373" t="s">
        <v>1548</v>
      </c>
    </row>
    <row r="46" spans="1:103" ht="67.5" x14ac:dyDescent="0.25">
      <c r="A46" s="252" t="s">
        <v>1063</v>
      </c>
      <c r="B46" s="387" t="s">
        <v>1035</v>
      </c>
      <c r="C46" s="376" t="s">
        <v>1064</v>
      </c>
      <c r="D46" s="376" t="s">
        <v>1065</v>
      </c>
      <c r="E46" s="379">
        <v>7958</v>
      </c>
      <c r="F46" s="368">
        <v>2962</v>
      </c>
      <c r="G46" s="369">
        <v>0.37220407137471728</v>
      </c>
      <c r="H46" s="370">
        <v>6</v>
      </c>
      <c r="I46" s="381">
        <v>0</v>
      </c>
      <c r="J46" s="371">
        <v>0</v>
      </c>
      <c r="K46" s="372">
        <v>1500</v>
      </c>
      <c r="L46" s="373">
        <v>1357</v>
      </c>
      <c r="M46" s="374">
        <v>90.466666666666669</v>
      </c>
      <c r="N46" s="372">
        <v>30</v>
      </c>
      <c r="O46" s="373">
        <v>35</v>
      </c>
      <c r="P46" s="374">
        <v>116.66666666666667</v>
      </c>
      <c r="Q46" s="372">
        <v>20</v>
      </c>
      <c r="R46" s="373">
        <v>17</v>
      </c>
      <c r="S46" s="373">
        <v>85</v>
      </c>
      <c r="T46" s="372">
        <v>5</v>
      </c>
      <c r="U46" s="373">
        <v>0</v>
      </c>
      <c r="V46" s="374">
        <v>0</v>
      </c>
      <c r="W46" s="372">
        <v>954</v>
      </c>
      <c r="X46" s="373">
        <v>20</v>
      </c>
      <c r="Y46" s="373">
        <v>2.0964360587002098</v>
      </c>
      <c r="Z46" s="375">
        <v>170</v>
      </c>
      <c r="AA46" s="373">
        <v>7</v>
      </c>
      <c r="AB46" s="373">
        <v>4.117647058823529</v>
      </c>
      <c r="AC46" s="372">
        <v>225</v>
      </c>
      <c r="AD46" s="373">
        <v>37</v>
      </c>
      <c r="AE46" s="373">
        <v>16.444444444444446</v>
      </c>
      <c r="AF46" s="375">
        <v>290</v>
      </c>
      <c r="AG46" s="373">
        <v>194</v>
      </c>
      <c r="AH46" s="373">
        <v>66.896551724137936</v>
      </c>
      <c r="AI46" s="372">
        <v>11</v>
      </c>
      <c r="AJ46" s="373">
        <v>1</v>
      </c>
      <c r="AK46" s="373">
        <v>9.0909090909090917</v>
      </c>
      <c r="AL46" s="372">
        <v>40</v>
      </c>
      <c r="AM46" s="373">
        <v>43</v>
      </c>
      <c r="AN46" s="373">
        <v>107.5</v>
      </c>
      <c r="AO46" s="372">
        <v>6</v>
      </c>
      <c r="AP46" s="373">
        <v>0</v>
      </c>
      <c r="AQ46" s="373">
        <v>0</v>
      </c>
      <c r="AR46" s="375">
        <v>44</v>
      </c>
      <c r="AS46" s="373">
        <v>46</v>
      </c>
      <c r="AT46" s="373">
        <v>104.54545454545455</v>
      </c>
      <c r="AU46" s="373">
        <v>2987</v>
      </c>
      <c r="AV46" s="373">
        <v>28</v>
      </c>
      <c r="AW46" s="373">
        <v>0.93739537997991285</v>
      </c>
      <c r="AX46" s="373">
        <v>1</v>
      </c>
      <c r="AY46" s="373">
        <v>1</v>
      </c>
      <c r="AZ46" s="373">
        <v>100</v>
      </c>
      <c r="BA46" s="373">
        <v>50</v>
      </c>
      <c r="BB46" s="373">
        <v>67</v>
      </c>
      <c r="BC46" s="373">
        <v>134</v>
      </c>
      <c r="BD46" s="373">
        <v>8</v>
      </c>
      <c r="BE46" s="373">
        <v>9</v>
      </c>
      <c r="BF46" s="373">
        <v>112.5</v>
      </c>
      <c r="BG46" s="373">
        <v>150</v>
      </c>
      <c r="BH46" s="373">
        <v>3</v>
      </c>
      <c r="BI46" s="373">
        <v>2</v>
      </c>
      <c r="BJ46" s="373">
        <v>10</v>
      </c>
      <c r="BK46" s="373">
        <v>0</v>
      </c>
      <c r="BL46" s="373">
        <v>0</v>
      </c>
      <c r="BM46" s="373">
        <v>32</v>
      </c>
      <c r="BN46" s="373">
        <v>2</v>
      </c>
      <c r="BO46" s="373">
        <v>6.25</v>
      </c>
      <c r="BP46" s="373">
        <v>500</v>
      </c>
      <c r="BQ46" s="373">
        <v>400</v>
      </c>
      <c r="BR46" s="373">
        <v>80</v>
      </c>
      <c r="BS46" s="373">
        <v>130</v>
      </c>
      <c r="BT46" s="373">
        <v>143</v>
      </c>
      <c r="BU46" s="373">
        <v>110.00000000000001</v>
      </c>
      <c r="BV46" s="373">
        <v>230</v>
      </c>
      <c r="BW46" s="373">
        <v>224</v>
      </c>
      <c r="BX46" s="373">
        <v>97.391304347826093</v>
      </c>
      <c r="BY46" s="373">
        <v>53</v>
      </c>
      <c r="BZ46" s="373">
        <v>37</v>
      </c>
      <c r="CA46" s="373">
        <v>69.811320754716974</v>
      </c>
      <c r="CB46" s="373">
        <v>190</v>
      </c>
      <c r="CC46" s="373">
        <v>154</v>
      </c>
      <c r="CD46" s="373">
        <v>81.05263157894737</v>
      </c>
      <c r="CE46" s="373">
        <v>0</v>
      </c>
      <c r="CF46" s="373">
        <v>0</v>
      </c>
      <c r="CG46" s="373" t="s">
        <v>1548</v>
      </c>
      <c r="CH46" s="373">
        <v>59</v>
      </c>
      <c r="CI46" s="373">
        <v>7</v>
      </c>
      <c r="CJ46" s="373">
        <v>11.864406779661017</v>
      </c>
      <c r="CK46" s="373">
        <v>30</v>
      </c>
      <c r="CL46" s="373">
        <v>29</v>
      </c>
      <c r="CM46" s="373">
        <v>96.666666666666671</v>
      </c>
      <c r="CN46" s="373">
        <v>144</v>
      </c>
      <c r="CO46" s="373">
        <v>96</v>
      </c>
      <c r="CP46" s="373">
        <v>66.666666666666657</v>
      </c>
      <c r="CQ46" s="373">
        <v>78</v>
      </c>
      <c r="CR46" s="373">
        <v>4</v>
      </c>
      <c r="CS46" s="373">
        <v>5.1282051282051277</v>
      </c>
      <c r="CT46" s="373">
        <v>4</v>
      </c>
      <c r="CU46" s="373">
        <v>1</v>
      </c>
      <c r="CV46" s="373">
        <v>25</v>
      </c>
      <c r="CW46" s="373">
        <v>1</v>
      </c>
      <c r="CX46" s="373">
        <v>0</v>
      </c>
      <c r="CY46" s="373">
        <v>0</v>
      </c>
    </row>
    <row r="47" spans="1:103" ht="67.5" x14ac:dyDescent="0.25">
      <c r="A47" s="252" t="s">
        <v>1066</v>
      </c>
      <c r="B47" s="387" t="s">
        <v>1035</v>
      </c>
      <c r="C47" s="376"/>
      <c r="D47" s="376" t="s">
        <v>1067</v>
      </c>
      <c r="E47" s="379">
        <v>22</v>
      </c>
      <c r="F47" s="368">
        <v>5</v>
      </c>
      <c r="G47" s="369">
        <v>0.22727272727272727</v>
      </c>
      <c r="H47" s="370">
        <v>0</v>
      </c>
      <c r="I47" s="381">
        <v>1</v>
      </c>
      <c r="J47" s="371" t="s">
        <v>1548</v>
      </c>
      <c r="K47" s="382">
        <v>0</v>
      </c>
      <c r="L47" s="373">
        <v>0</v>
      </c>
      <c r="M47" s="374" t="s">
        <v>1548</v>
      </c>
      <c r="N47" s="372">
        <v>0</v>
      </c>
      <c r="O47" s="373">
        <v>0</v>
      </c>
      <c r="P47" s="374" t="s">
        <v>1548</v>
      </c>
      <c r="Q47" s="372">
        <v>0</v>
      </c>
      <c r="R47" s="373">
        <v>0</v>
      </c>
      <c r="S47" s="373" t="s">
        <v>1548</v>
      </c>
      <c r="T47" s="372">
        <v>0</v>
      </c>
      <c r="U47" s="373">
        <v>0</v>
      </c>
      <c r="V47" s="374" t="s">
        <v>1548</v>
      </c>
      <c r="W47" s="372">
        <v>0</v>
      </c>
      <c r="X47" s="373">
        <v>0</v>
      </c>
      <c r="Y47" s="373" t="s">
        <v>1548</v>
      </c>
      <c r="Z47" s="375">
        <v>0</v>
      </c>
      <c r="AA47" s="373">
        <v>0</v>
      </c>
      <c r="AB47" s="373" t="s">
        <v>1548</v>
      </c>
      <c r="AC47" s="372">
        <v>0</v>
      </c>
      <c r="AD47" s="373">
        <v>0</v>
      </c>
      <c r="AE47" s="373" t="s">
        <v>1548</v>
      </c>
      <c r="AF47" s="375">
        <v>10</v>
      </c>
      <c r="AG47" s="373">
        <v>0</v>
      </c>
      <c r="AH47" s="373">
        <v>0</v>
      </c>
      <c r="AI47" s="372">
        <v>0</v>
      </c>
      <c r="AJ47" s="373">
        <v>0</v>
      </c>
      <c r="AK47" s="373" t="s">
        <v>1548</v>
      </c>
      <c r="AL47" s="372">
        <v>0</v>
      </c>
      <c r="AM47" s="373">
        <v>0</v>
      </c>
      <c r="AN47" s="373" t="s">
        <v>1548</v>
      </c>
      <c r="AO47" s="372">
        <v>0</v>
      </c>
      <c r="AP47" s="373">
        <v>0</v>
      </c>
      <c r="AQ47" s="373" t="s">
        <v>1548</v>
      </c>
      <c r="AR47" s="375">
        <v>3</v>
      </c>
      <c r="AS47" s="373">
        <v>3</v>
      </c>
      <c r="AT47" s="373">
        <v>100</v>
      </c>
      <c r="AU47" s="373">
        <v>5</v>
      </c>
      <c r="AV47" s="373">
        <v>0</v>
      </c>
      <c r="AW47" s="373">
        <v>0</v>
      </c>
      <c r="AX47" s="373">
        <v>0</v>
      </c>
      <c r="AY47" s="373">
        <v>0</v>
      </c>
      <c r="AZ47" s="373" t="s">
        <v>1548</v>
      </c>
      <c r="BA47" s="373">
        <v>0</v>
      </c>
      <c r="BB47" s="373">
        <v>0</v>
      </c>
      <c r="BC47" s="373" t="s">
        <v>1548</v>
      </c>
      <c r="BD47" s="373">
        <v>0</v>
      </c>
      <c r="BE47" s="373">
        <v>0</v>
      </c>
      <c r="BF47" s="373" t="s">
        <v>1548</v>
      </c>
      <c r="BG47" s="373">
        <v>0</v>
      </c>
      <c r="BH47" s="373">
        <v>0</v>
      </c>
      <c r="BI47" s="373" t="s">
        <v>1548</v>
      </c>
      <c r="BJ47" s="373">
        <v>0</v>
      </c>
      <c r="BK47" s="373">
        <v>0</v>
      </c>
      <c r="BL47" s="373" t="s">
        <v>1548</v>
      </c>
      <c r="BM47" s="373">
        <v>0</v>
      </c>
      <c r="BN47" s="373">
        <v>0</v>
      </c>
      <c r="BO47" s="373" t="s">
        <v>1548</v>
      </c>
      <c r="BP47" s="373">
        <v>1</v>
      </c>
      <c r="BQ47" s="373">
        <v>0</v>
      </c>
      <c r="BR47" s="373">
        <v>0</v>
      </c>
      <c r="BS47" s="373">
        <v>0</v>
      </c>
      <c r="BT47" s="373">
        <v>0</v>
      </c>
      <c r="BU47" s="373" t="s">
        <v>1548</v>
      </c>
      <c r="BV47" s="373">
        <v>1</v>
      </c>
      <c r="BW47" s="373">
        <v>0</v>
      </c>
      <c r="BX47" s="373">
        <v>0</v>
      </c>
      <c r="BY47" s="373">
        <v>0</v>
      </c>
      <c r="BZ47" s="373">
        <v>0</v>
      </c>
      <c r="CA47" s="373" t="s">
        <v>1548</v>
      </c>
      <c r="CB47" s="373">
        <v>1</v>
      </c>
      <c r="CC47" s="373">
        <v>0</v>
      </c>
      <c r="CD47" s="373">
        <v>0</v>
      </c>
      <c r="CE47" s="373">
        <v>0</v>
      </c>
      <c r="CF47" s="373">
        <v>0</v>
      </c>
      <c r="CG47" s="373" t="s">
        <v>1548</v>
      </c>
      <c r="CH47" s="373">
        <v>0</v>
      </c>
      <c r="CI47" s="373">
        <v>0</v>
      </c>
      <c r="CJ47" s="373" t="s">
        <v>1548</v>
      </c>
      <c r="CK47" s="373">
        <v>0</v>
      </c>
      <c r="CL47" s="373">
        <v>0</v>
      </c>
      <c r="CM47" s="373" t="s">
        <v>1548</v>
      </c>
      <c r="CN47" s="373">
        <v>1</v>
      </c>
      <c r="CO47" s="373">
        <v>1</v>
      </c>
      <c r="CP47" s="373">
        <v>100</v>
      </c>
      <c r="CQ47" s="373">
        <v>0</v>
      </c>
      <c r="CR47" s="373">
        <v>0</v>
      </c>
      <c r="CS47" s="373" t="s">
        <v>1548</v>
      </c>
      <c r="CT47" s="373">
        <v>0</v>
      </c>
      <c r="CU47" s="373">
        <v>0</v>
      </c>
      <c r="CV47" s="373" t="s">
        <v>1548</v>
      </c>
      <c r="CW47" s="373">
        <v>0</v>
      </c>
      <c r="CX47" s="373">
        <v>0</v>
      </c>
      <c r="CY47" s="373" t="s">
        <v>1548</v>
      </c>
    </row>
    <row r="48" spans="1:103" ht="67.5" x14ac:dyDescent="0.25">
      <c r="A48" s="252" t="s">
        <v>1068</v>
      </c>
      <c r="B48" s="387" t="s">
        <v>1035</v>
      </c>
      <c r="C48" s="376"/>
      <c r="D48" s="376" t="s">
        <v>1069</v>
      </c>
      <c r="E48" s="379">
        <v>516</v>
      </c>
      <c r="F48" s="368">
        <v>407</v>
      </c>
      <c r="G48" s="369">
        <v>0.78875968992248058</v>
      </c>
      <c r="H48" s="370">
        <v>0</v>
      </c>
      <c r="I48" s="381">
        <v>1</v>
      </c>
      <c r="J48" s="371" t="s">
        <v>1548</v>
      </c>
      <c r="K48" s="372">
        <v>5</v>
      </c>
      <c r="L48" s="373">
        <v>1</v>
      </c>
      <c r="M48" s="374">
        <v>20</v>
      </c>
      <c r="N48" s="372">
        <v>1</v>
      </c>
      <c r="O48" s="373">
        <v>0</v>
      </c>
      <c r="P48" s="374">
        <v>0</v>
      </c>
      <c r="Q48" s="372">
        <v>0</v>
      </c>
      <c r="R48" s="373">
        <v>0</v>
      </c>
      <c r="S48" s="373" t="s">
        <v>1548</v>
      </c>
      <c r="T48" s="372">
        <v>0</v>
      </c>
      <c r="U48" s="373">
        <v>0</v>
      </c>
      <c r="V48" s="374" t="s">
        <v>1548</v>
      </c>
      <c r="W48" s="372">
        <v>0</v>
      </c>
      <c r="X48" s="373">
        <v>0</v>
      </c>
      <c r="Y48" s="373" t="s">
        <v>1548</v>
      </c>
      <c r="Z48" s="375">
        <v>0</v>
      </c>
      <c r="AA48" s="373">
        <v>0</v>
      </c>
      <c r="AB48" s="373" t="s">
        <v>1548</v>
      </c>
      <c r="AC48" s="372">
        <v>0</v>
      </c>
      <c r="AD48" s="373">
        <v>0</v>
      </c>
      <c r="AE48" s="373" t="s">
        <v>1548</v>
      </c>
      <c r="AF48" s="375">
        <v>0</v>
      </c>
      <c r="AG48" s="373">
        <v>0</v>
      </c>
      <c r="AH48" s="373" t="s">
        <v>1548</v>
      </c>
      <c r="AI48" s="372">
        <v>0</v>
      </c>
      <c r="AJ48" s="373">
        <v>0</v>
      </c>
      <c r="AK48" s="373" t="s">
        <v>1548</v>
      </c>
      <c r="AL48" s="372">
        <v>0</v>
      </c>
      <c r="AM48" s="373">
        <v>0</v>
      </c>
      <c r="AN48" s="373" t="s">
        <v>1548</v>
      </c>
      <c r="AO48" s="372">
        <v>0</v>
      </c>
      <c r="AP48" s="373">
        <v>0</v>
      </c>
      <c r="AQ48" s="373" t="s">
        <v>1548</v>
      </c>
      <c r="AR48" s="375">
        <v>2</v>
      </c>
      <c r="AS48" s="373">
        <v>2</v>
      </c>
      <c r="AT48" s="373">
        <v>100</v>
      </c>
      <c r="AU48" s="373">
        <v>0</v>
      </c>
      <c r="AV48" s="373">
        <v>0</v>
      </c>
      <c r="AW48" s="373" t="s">
        <v>1548</v>
      </c>
      <c r="AX48" s="373">
        <v>0</v>
      </c>
      <c r="AY48" s="373">
        <v>0</v>
      </c>
      <c r="AZ48" s="373" t="s">
        <v>1548</v>
      </c>
      <c r="BA48" s="373">
        <v>1</v>
      </c>
      <c r="BB48" s="373">
        <v>0</v>
      </c>
      <c r="BC48" s="373">
        <v>0</v>
      </c>
      <c r="BD48" s="373">
        <v>0</v>
      </c>
      <c r="BE48" s="373">
        <v>0</v>
      </c>
      <c r="BF48" s="373" t="s">
        <v>1548</v>
      </c>
      <c r="BG48" s="373">
        <v>0</v>
      </c>
      <c r="BH48" s="373">
        <v>0</v>
      </c>
      <c r="BI48" s="373" t="s">
        <v>1548</v>
      </c>
      <c r="BJ48" s="373">
        <v>0</v>
      </c>
      <c r="BK48" s="373">
        <v>0</v>
      </c>
      <c r="BL48" s="373" t="s">
        <v>1548</v>
      </c>
      <c r="BM48" s="373">
        <v>0</v>
      </c>
      <c r="BN48" s="373">
        <v>0</v>
      </c>
      <c r="BO48" s="373" t="s">
        <v>1548</v>
      </c>
      <c r="BP48" s="373">
        <v>501</v>
      </c>
      <c r="BQ48" s="373">
        <v>400</v>
      </c>
      <c r="BR48" s="373">
        <v>79.840319361277452</v>
      </c>
      <c r="BS48" s="373">
        <v>0</v>
      </c>
      <c r="BT48" s="373">
        <v>0</v>
      </c>
      <c r="BU48" s="373" t="s">
        <v>1548</v>
      </c>
      <c r="BV48" s="373">
        <v>1</v>
      </c>
      <c r="BW48" s="373">
        <v>0</v>
      </c>
      <c r="BX48" s="373">
        <v>0</v>
      </c>
      <c r="BY48" s="373">
        <v>2</v>
      </c>
      <c r="BZ48" s="373">
        <v>2</v>
      </c>
      <c r="CA48" s="373">
        <v>100</v>
      </c>
      <c r="CB48" s="373">
        <v>1</v>
      </c>
      <c r="CC48" s="373">
        <v>0</v>
      </c>
      <c r="CD48" s="373">
        <v>0</v>
      </c>
      <c r="CE48" s="373">
        <v>0</v>
      </c>
      <c r="CF48" s="373">
        <v>0</v>
      </c>
      <c r="CG48" s="373" t="s">
        <v>1548</v>
      </c>
      <c r="CH48" s="373">
        <v>0</v>
      </c>
      <c r="CI48" s="373">
        <v>0</v>
      </c>
      <c r="CJ48" s="373" t="s">
        <v>1548</v>
      </c>
      <c r="CK48" s="373">
        <v>0</v>
      </c>
      <c r="CL48" s="373">
        <v>0</v>
      </c>
      <c r="CM48" s="373" t="s">
        <v>1548</v>
      </c>
      <c r="CN48" s="373">
        <v>1</v>
      </c>
      <c r="CO48" s="373">
        <v>1</v>
      </c>
      <c r="CP48" s="373">
        <v>100</v>
      </c>
      <c r="CQ48" s="373">
        <v>1</v>
      </c>
      <c r="CR48" s="373">
        <v>0</v>
      </c>
      <c r="CS48" s="373">
        <v>0</v>
      </c>
      <c r="CT48" s="373">
        <v>0</v>
      </c>
      <c r="CU48" s="373">
        <v>0</v>
      </c>
      <c r="CV48" s="373" t="s">
        <v>1548</v>
      </c>
      <c r="CW48" s="373">
        <v>0</v>
      </c>
      <c r="CX48" s="373">
        <v>0</v>
      </c>
      <c r="CY48" s="373" t="s">
        <v>1548</v>
      </c>
    </row>
    <row r="49" spans="1:103" ht="67.5" x14ac:dyDescent="0.25">
      <c r="A49" s="252" t="s">
        <v>1070</v>
      </c>
      <c r="B49" s="387" t="s">
        <v>1035</v>
      </c>
      <c r="C49" s="376" t="s">
        <v>1071</v>
      </c>
      <c r="D49" s="376" t="s">
        <v>1072</v>
      </c>
      <c r="E49" s="379">
        <v>194</v>
      </c>
      <c r="F49" s="368">
        <v>177</v>
      </c>
      <c r="G49" s="369">
        <v>0.91237113402061853</v>
      </c>
      <c r="H49" s="370">
        <v>0</v>
      </c>
      <c r="I49" s="371">
        <v>0</v>
      </c>
      <c r="J49" s="371" t="s">
        <v>1548</v>
      </c>
      <c r="K49" s="372">
        <v>100</v>
      </c>
      <c r="L49" s="373">
        <v>114</v>
      </c>
      <c r="M49" s="374">
        <v>113.99999999999999</v>
      </c>
      <c r="N49" s="372">
        <v>0</v>
      </c>
      <c r="O49" s="373">
        <v>0</v>
      </c>
      <c r="P49" s="374" t="s">
        <v>1548</v>
      </c>
      <c r="Q49" s="372">
        <v>0</v>
      </c>
      <c r="R49" s="373">
        <v>0</v>
      </c>
      <c r="S49" s="373" t="s">
        <v>1548</v>
      </c>
      <c r="T49" s="372">
        <v>1</v>
      </c>
      <c r="U49" s="373">
        <v>0</v>
      </c>
      <c r="V49" s="374">
        <v>0</v>
      </c>
      <c r="W49" s="372">
        <v>10</v>
      </c>
      <c r="X49" s="373">
        <v>10</v>
      </c>
      <c r="Y49" s="373">
        <v>100</v>
      </c>
      <c r="Z49" s="375">
        <v>5</v>
      </c>
      <c r="AA49" s="373">
        <v>2</v>
      </c>
      <c r="AB49" s="373">
        <v>40</v>
      </c>
      <c r="AC49" s="372">
        <v>0</v>
      </c>
      <c r="AD49" s="373">
        <v>0</v>
      </c>
      <c r="AE49" s="373" t="s">
        <v>1548</v>
      </c>
      <c r="AF49" s="375">
        <v>6</v>
      </c>
      <c r="AG49" s="373">
        <v>1</v>
      </c>
      <c r="AH49" s="373">
        <v>16.666666666666664</v>
      </c>
      <c r="AI49" s="372">
        <v>2</v>
      </c>
      <c r="AJ49" s="373">
        <v>0</v>
      </c>
      <c r="AK49" s="373">
        <v>0</v>
      </c>
      <c r="AL49" s="372">
        <v>1</v>
      </c>
      <c r="AM49" s="373">
        <v>0</v>
      </c>
      <c r="AN49" s="373">
        <v>0</v>
      </c>
      <c r="AO49" s="372">
        <v>0</v>
      </c>
      <c r="AP49" s="373">
        <v>0</v>
      </c>
      <c r="AQ49" s="373" t="s">
        <v>1548</v>
      </c>
      <c r="AR49" s="375">
        <v>0</v>
      </c>
      <c r="AS49" s="373">
        <v>0</v>
      </c>
      <c r="AT49" s="373" t="s">
        <v>1548</v>
      </c>
      <c r="AU49" s="373">
        <v>3</v>
      </c>
      <c r="AV49" s="373">
        <v>10</v>
      </c>
      <c r="AW49" s="373">
        <v>333.33333333333337</v>
      </c>
      <c r="AX49" s="373">
        <v>0</v>
      </c>
      <c r="AY49" s="373">
        <v>0</v>
      </c>
      <c r="AZ49" s="373" t="s">
        <v>1548</v>
      </c>
      <c r="BA49" s="373">
        <v>0</v>
      </c>
      <c r="BB49" s="373">
        <v>0</v>
      </c>
      <c r="BC49" s="373" t="s">
        <v>1548</v>
      </c>
      <c r="BD49" s="373">
        <v>0</v>
      </c>
      <c r="BE49" s="373">
        <v>1</v>
      </c>
      <c r="BF49" s="373" t="s">
        <v>1548</v>
      </c>
      <c r="BG49" s="373">
        <v>10</v>
      </c>
      <c r="BH49" s="373">
        <v>3</v>
      </c>
      <c r="BI49" s="373">
        <v>30</v>
      </c>
      <c r="BJ49" s="373">
        <v>1</v>
      </c>
      <c r="BK49" s="373">
        <v>0</v>
      </c>
      <c r="BL49" s="373">
        <v>0</v>
      </c>
      <c r="BM49" s="373">
        <v>2</v>
      </c>
      <c r="BN49" s="373">
        <v>0</v>
      </c>
      <c r="BO49" s="373">
        <v>0</v>
      </c>
      <c r="BP49" s="373">
        <v>3</v>
      </c>
      <c r="BQ49" s="373">
        <v>4</v>
      </c>
      <c r="BR49" s="373">
        <v>133.33333333333331</v>
      </c>
      <c r="BS49" s="373">
        <v>0</v>
      </c>
      <c r="BT49" s="373">
        <v>0</v>
      </c>
      <c r="BU49" s="373" t="s">
        <v>1548</v>
      </c>
      <c r="BV49" s="373">
        <v>0</v>
      </c>
      <c r="BW49" s="373">
        <v>0</v>
      </c>
      <c r="BX49" s="373" t="s">
        <v>1548</v>
      </c>
      <c r="BY49" s="373">
        <v>0</v>
      </c>
      <c r="BZ49" s="373">
        <v>0</v>
      </c>
      <c r="CA49" s="373" t="s">
        <v>1548</v>
      </c>
      <c r="CB49" s="373">
        <v>15</v>
      </c>
      <c r="CC49" s="373">
        <v>7</v>
      </c>
      <c r="CD49" s="373">
        <v>46.666666666666664</v>
      </c>
      <c r="CE49" s="373">
        <v>0</v>
      </c>
      <c r="CF49" s="373">
        <v>0</v>
      </c>
      <c r="CG49" s="373" t="s">
        <v>1548</v>
      </c>
      <c r="CH49" s="373">
        <v>2</v>
      </c>
      <c r="CI49" s="373">
        <v>0</v>
      </c>
      <c r="CJ49" s="373">
        <v>0</v>
      </c>
      <c r="CK49" s="373">
        <v>1</v>
      </c>
      <c r="CL49" s="373">
        <v>0</v>
      </c>
      <c r="CM49" s="373">
        <v>0</v>
      </c>
      <c r="CN49" s="373">
        <v>22</v>
      </c>
      <c r="CO49" s="373">
        <v>25</v>
      </c>
      <c r="CP49" s="373">
        <v>113.63636363636364</v>
      </c>
      <c r="CQ49" s="373">
        <v>10</v>
      </c>
      <c r="CR49" s="373">
        <v>0</v>
      </c>
      <c r="CS49" s="373">
        <v>0</v>
      </c>
      <c r="CT49" s="373">
        <v>0</v>
      </c>
      <c r="CU49" s="373">
        <v>0</v>
      </c>
      <c r="CV49" s="373" t="s">
        <v>1548</v>
      </c>
      <c r="CW49" s="373">
        <v>0</v>
      </c>
      <c r="CX49" s="373">
        <v>0</v>
      </c>
      <c r="CY49" s="373" t="s">
        <v>1548</v>
      </c>
    </row>
    <row r="50" spans="1:103" ht="67.5" x14ac:dyDescent="0.25">
      <c r="A50" s="252" t="s">
        <v>1073</v>
      </c>
      <c r="B50" s="387" t="s">
        <v>1035</v>
      </c>
      <c r="C50" s="376"/>
      <c r="D50" s="376" t="s">
        <v>1074</v>
      </c>
      <c r="E50" s="379">
        <v>195</v>
      </c>
      <c r="F50" s="368">
        <v>119</v>
      </c>
      <c r="G50" s="369">
        <v>0.61025641025641031</v>
      </c>
      <c r="H50" s="370">
        <v>1</v>
      </c>
      <c r="I50" s="371">
        <v>0</v>
      </c>
      <c r="J50" s="371">
        <v>0</v>
      </c>
      <c r="K50" s="372">
        <v>3</v>
      </c>
      <c r="L50" s="373">
        <v>2</v>
      </c>
      <c r="M50" s="374">
        <v>66.666666666666657</v>
      </c>
      <c r="N50" s="372">
        <v>2</v>
      </c>
      <c r="O50" s="373">
        <v>0</v>
      </c>
      <c r="P50" s="374">
        <v>0</v>
      </c>
      <c r="Q50" s="372">
        <v>3</v>
      </c>
      <c r="R50" s="373">
        <v>0</v>
      </c>
      <c r="S50" s="373">
        <v>0</v>
      </c>
      <c r="T50" s="372">
        <v>2</v>
      </c>
      <c r="U50" s="373">
        <v>0</v>
      </c>
      <c r="V50" s="374">
        <v>0</v>
      </c>
      <c r="W50" s="372">
        <v>10</v>
      </c>
      <c r="X50" s="373">
        <v>10</v>
      </c>
      <c r="Y50" s="373">
        <v>100</v>
      </c>
      <c r="Z50" s="375">
        <v>2</v>
      </c>
      <c r="AA50" s="373">
        <v>1</v>
      </c>
      <c r="AB50" s="373">
        <v>50</v>
      </c>
      <c r="AC50" s="372">
        <v>10</v>
      </c>
      <c r="AD50" s="373">
        <v>0</v>
      </c>
      <c r="AE50" s="373">
        <v>0</v>
      </c>
      <c r="AF50" s="375">
        <v>30</v>
      </c>
      <c r="AG50" s="373">
        <v>5</v>
      </c>
      <c r="AH50" s="373">
        <v>16.666666666666664</v>
      </c>
      <c r="AI50" s="372">
        <v>2</v>
      </c>
      <c r="AJ50" s="373">
        <v>0</v>
      </c>
      <c r="AK50" s="373">
        <v>0</v>
      </c>
      <c r="AL50" s="372">
        <v>1</v>
      </c>
      <c r="AM50" s="373">
        <v>0</v>
      </c>
      <c r="AN50" s="373">
        <v>0</v>
      </c>
      <c r="AO50" s="372">
        <v>1</v>
      </c>
      <c r="AP50" s="373">
        <v>0</v>
      </c>
      <c r="AQ50" s="373">
        <v>0</v>
      </c>
      <c r="AR50" s="375">
        <v>0</v>
      </c>
      <c r="AS50" s="373">
        <v>0</v>
      </c>
      <c r="AT50" s="373" t="s">
        <v>1548</v>
      </c>
      <c r="AU50" s="373">
        <v>2</v>
      </c>
      <c r="AV50" s="373">
        <v>2</v>
      </c>
      <c r="AW50" s="373">
        <v>100</v>
      </c>
      <c r="AX50" s="373">
        <v>1</v>
      </c>
      <c r="AY50" s="373">
        <v>0</v>
      </c>
      <c r="AZ50" s="373">
        <v>0</v>
      </c>
      <c r="BA50" s="373">
        <v>1</v>
      </c>
      <c r="BB50" s="373">
        <v>0</v>
      </c>
      <c r="BC50" s="373">
        <v>0</v>
      </c>
      <c r="BD50" s="373">
        <v>1</v>
      </c>
      <c r="BE50" s="373">
        <v>1</v>
      </c>
      <c r="BF50" s="373">
        <v>100</v>
      </c>
      <c r="BG50" s="373">
        <v>15</v>
      </c>
      <c r="BH50" s="373">
        <v>5</v>
      </c>
      <c r="BI50" s="373">
        <v>33.333333333333329</v>
      </c>
      <c r="BJ50" s="373">
        <v>1</v>
      </c>
      <c r="BK50" s="373">
        <v>1</v>
      </c>
      <c r="BL50" s="373">
        <v>100</v>
      </c>
      <c r="BM50" s="373">
        <v>2</v>
      </c>
      <c r="BN50" s="373">
        <v>0</v>
      </c>
      <c r="BO50" s="373">
        <v>0</v>
      </c>
      <c r="BP50" s="373">
        <v>30</v>
      </c>
      <c r="BQ50" s="373">
        <v>26</v>
      </c>
      <c r="BR50" s="373">
        <v>86.666666666666671</v>
      </c>
      <c r="BS50" s="373">
        <v>5</v>
      </c>
      <c r="BT50" s="373">
        <v>0</v>
      </c>
      <c r="BU50" s="373">
        <v>0</v>
      </c>
      <c r="BV50" s="373">
        <v>2</v>
      </c>
      <c r="BW50" s="373">
        <v>2</v>
      </c>
      <c r="BX50" s="373">
        <v>100</v>
      </c>
      <c r="BY50" s="373">
        <v>3</v>
      </c>
      <c r="BZ50" s="373">
        <v>0</v>
      </c>
      <c r="CA50" s="373">
        <v>0</v>
      </c>
      <c r="CB50" s="373">
        <v>2</v>
      </c>
      <c r="CC50" s="373">
        <v>2</v>
      </c>
      <c r="CD50" s="373">
        <v>100</v>
      </c>
      <c r="CE50" s="373">
        <v>0</v>
      </c>
      <c r="CF50" s="373">
        <v>0</v>
      </c>
      <c r="CG50" s="373" t="s">
        <v>1548</v>
      </c>
      <c r="CH50" s="373">
        <v>1</v>
      </c>
      <c r="CI50" s="373">
        <v>0</v>
      </c>
      <c r="CJ50" s="373">
        <v>0</v>
      </c>
      <c r="CK50" s="373">
        <v>2</v>
      </c>
      <c r="CL50" s="373">
        <v>0</v>
      </c>
      <c r="CM50" s="373">
        <v>0</v>
      </c>
      <c r="CN50" s="373">
        <v>55</v>
      </c>
      <c r="CO50" s="373">
        <v>61</v>
      </c>
      <c r="CP50" s="373">
        <v>110.90909090909091</v>
      </c>
      <c r="CQ50" s="373">
        <v>4</v>
      </c>
      <c r="CR50" s="373">
        <v>0</v>
      </c>
      <c r="CS50" s="373">
        <v>0</v>
      </c>
      <c r="CT50" s="373">
        <v>0</v>
      </c>
      <c r="CU50" s="373">
        <v>1</v>
      </c>
      <c r="CV50" s="373" t="s">
        <v>1548</v>
      </c>
      <c r="CW50" s="373">
        <v>1</v>
      </c>
      <c r="CX50" s="373">
        <v>0</v>
      </c>
      <c r="CY50" s="373">
        <v>0</v>
      </c>
    </row>
    <row r="51" spans="1:103" ht="67.5" x14ac:dyDescent="0.25">
      <c r="A51" s="252" t="s">
        <v>1075</v>
      </c>
      <c r="B51" s="387" t="s">
        <v>1035</v>
      </c>
      <c r="C51" s="376"/>
      <c r="D51" s="376" t="s">
        <v>1076</v>
      </c>
      <c r="E51" s="379">
        <v>50</v>
      </c>
      <c r="F51" s="368">
        <v>3</v>
      </c>
      <c r="G51" s="369">
        <v>0.06</v>
      </c>
      <c r="H51" s="370">
        <v>0</v>
      </c>
      <c r="I51" s="371">
        <v>0</v>
      </c>
      <c r="J51" s="371" t="s">
        <v>1548</v>
      </c>
      <c r="K51" s="372">
        <v>0</v>
      </c>
      <c r="L51" s="373">
        <v>0</v>
      </c>
      <c r="M51" s="374" t="s">
        <v>1548</v>
      </c>
      <c r="N51" s="372">
        <v>1</v>
      </c>
      <c r="O51" s="373">
        <v>0</v>
      </c>
      <c r="P51" s="374">
        <v>0</v>
      </c>
      <c r="Q51" s="372">
        <v>0</v>
      </c>
      <c r="R51" s="373">
        <v>0</v>
      </c>
      <c r="S51" s="373" t="s">
        <v>1548</v>
      </c>
      <c r="T51" s="372">
        <v>0</v>
      </c>
      <c r="U51" s="373">
        <v>0</v>
      </c>
      <c r="V51" s="374" t="s">
        <v>1548</v>
      </c>
      <c r="W51" s="372">
        <v>10</v>
      </c>
      <c r="X51" s="373">
        <v>0</v>
      </c>
      <c r="Y51" s="373">
        <v>0</v>
      </c>
      <c r="Z51" s="375">
        <v>10</v>
      </c>
      <c r="AA51" s="373">
        <v>0</v>
      </c>
      <c r="AB51" s="373">
        <v>0</v>
      </c>
      <c r="AC51" s="372">
        <v>0</v>
      </c>
      <c r="AD51" s="373">
        <v>0</v>
      </c>
      <c r="AE51" s="373" t="s">
        <v>1548</v>
      </c>
      <c r="AF51" s="375">
        <v>2</v>
      </c>
      <c r="AG51" s="373">
        <v>0</v>
      </c>
      <c r="AH51" s="373">
        <v>0</v>
      </c>
      <c r="AI51" s="372">
        <v>1</v>
      </c>
      <c r="AJ51" s="373">
        <v>0</v>
      </c>
      <c r="AK51" s="373">
        <v>0</v>
      </c>
      <c r="AL51" s="372">
        <v>0</v>
      </c>
      <c r="AM51" s="373">
        <v>0</v>
      </c>
      <c r="AN51" s="373" t="s">
        <v>1548</v>
      </c>
      <c r="AO51" s="372">
        <v>0</v>
      </c>
      <c r="AP51" s="373">
        <v>0</v>
      </c>
      <c r="AQ51" s="373" t="s">
        <v>1548</v>
      </c>
      <c r="AR51" s="375">
        <v>0</v>
      </c>
      <c r="AS51" s="373">
        <v>0</v>
      </c>
      <c r="AT51" s="373" t="s">
        <v>1548</v>
      </c>
      <c r="AU51" s="373">
        <v>0</v>
      </c>
      <c r="AV51" s="373">
        <v>0</v>
      </c>
      <c r="AW51" s="373" t="s">
        <v>1548</v>
      </c>
      <c r="AX51" s="373">
        <v>0</v>
      </c>
      <c r="AY51" s="373">
        <v>0</v>
      </c>
      <c r="AZ51" s="373" t="s">
        <v>1548</v>
      </c>
      <c r="BA51" s="373">
        <v>0</v>
      </c>
      <c r="BB51" s="373">
        <v>0</v>
      </c>
      <c r="BC51" s="373" t="s">
        <v>1548</v>
      </c>
      <c r="BD51" s="373">
        <v>0</v>
      </c>
      <c r="BE51" s="373">
        <v>0</v>
      </c>
      <c r="BF51" s="373" t="s">
        <v>1548</v>
      </c>
      <c r="BG51" s="373">
        <v>0</v>
      </c>
      <c r="BH51" s="373">
        <v>0</v>
      </c>
      <c r="BI51" s="373" t="s">
        <v>1548</v>
      </c>
      <c r="BJ51" s="373">
        <v>0</v>
      </c>
      <c r="BK51" s="373">
        <v>0</v>
      </c>
      <c r="BL51" s="373" t="s">
        <v>1548</v>
      </c>
      <c r="BM51" s="373">
        <v>1</v>
      </c>
      <c r="BN51" s="373">
        <v>0</v>
      </c>
      <c r="BO51" s="373">
        <v>0</v>
      </c>
      <c r="BP51" s="373">
        <v>3</v>
      </c>
      <c r="BQ51" s="373">
        <v>3</v>
      </c>
      <c r="BR51" s="373">
        <v>100</v>
      </c>
      <c r="BS51" s="373">
        <v>1</v>
      </c>
      <c r="BT51" s="373">
        <v>0</v>
      </c>
      <c r="BU51" s="373">
        <v>0</v>
      </c>
      <c r="BV51" s="373">
        <v>0</v>
      </c>
      <c r="BW51" s="373">
        <v>0</v>
      </c>
      <c r="BX51" s="373" t="s">
        <v>1548</v>
      </c>
      <c r="BY51" s="373">
        <v>1</v>
      </c>
      <c r="BZ51" s="373">
        <v>0</v>
      </c>
      <c r="CA51" s="373">
        <v>0</v>
      </c>
      <c r="CB51" s="373">
        <v>0</v>
      </c>
      <c r="CC51" s="373">
        <v>0</v>
      </c>
      <c r="CD51" s="373" t="s">
        <v>1548</v>
      </c>
      <c r="CE51" s="373">
        <v>0</v>
      </c>
      <c r="CF51" s="373">
        <v>0</v>
      </c>
      <c r="CG51" s="373" t="s">
        <v>1548</v>
      </c>
      <c r="CH51" s="373">
        <v>2</v>
      </c>
      <c r="CI51" s="373">
        <v>0</v>
      </c>
      <c r="CJ51" s="373">
        <v>0</v>
      </c>
      <c r="CK51" s="373">
        <v>1</v>
      </c>
      <c r="CL51" s="373">
        <v>0</v>
      </c>
      <c r="CM51" s="373">
        <v>0</v>
      </c>
      <c r="CN51" s="373">
        <v>15</v>
      </c>
      <c r="CO51" s="373">
        <v>0</v>
      </c>
      <c r="CP51" s="373">
        <v>0</v>
      </c>
      <c r="CQ51" s="373">
        <v>2</v>
      </c>
      <c r="CR51" s="373">
        <v>0</v>
      </c>
      <c r="CS51" s="373">
        <v>0</v>
      </c>
      <c r="CT51" s="373">
        <v>0</v>
      </c>
      <c r="CU51" s="373">
        <v>0</v>
      </c>
      <c r="CV51" s="373" t="s">
        <v>1548</v>
      </c>
      <c r="CW51" s="373">
        <v>0</v>
      </c>
      <c r="CX51" s="373">
        <v>0</v>
      </c>
      <c r="CY51" s="373" t="s">
        <v>1548</v>
      </c>
    </row>
    <row r="52" spans="1:103" ht="67.5" x14ac:dyDescent="0.25">
      <c r="A52" s="252" t="s">
        <v>1077</v>
      </c>
      <c r="B52" s="387" t="s">
        <v>1035</v>
      </c>
      <c r="C52" s="376" t="s">
        <v>1078</v>
      </c>
      <c r="D52" s="376" t="s">
        <v>1079</v>
      </c>
      <c r="E52" s="379">
        <v>105</v>
      </c>
      <c r="F52" s="368">
        <v>81</v>
      </c>
      <c r="G52" s="369">
        <v>0.77142857142857146</v>
      </c>
      <c r="H52" s="370">
        <v>0</v>
      </c>
      <c r="I52" s="371">
        <v>0</v>
      </c>
      <c r="J52" s="371" t="s">
        <v>1548</v>
      </c>
      <c r="K52" s="382">
        <v>16</v>
      </c>
      <c r="L52" s="373">
        <v>15</v>
      </c>
      <c r="M52" s="374">
        <v>93.75</v>
      </c>
      <c r="N52" s="372">
        <v>4</v>
      </c>
      <c r="O52" s="373">
        <v>5</v>
      </c>
      <c r="P52" s="374">
        <v>125</v>
      </c>
      <c r="Q52" s="372">
        <v>1</v>
      </c>
      <c r="R52" s="373">
        <v>1</v>
      </c>
      <c r="S52" s="373">
        <v>100</v>
      </c>
      <c r="T52" s="372">
        <v>0</v>
      </c>
      <c r="U52" s="373">
        <v>0</v>
      </c>
      <c r="V52" s="374" t="s">
        <v>1548</v>
      </c>
      <c r="W52" s="372">
        <v>6</v>
      </c>
      <c r="X52" s="373">
        <v>4</v>
      </c>
      <c r="Y52" s="373">
        <v>66.666666666666657</v>
      </c>
      <c r="Z52" s="375">
        <v>6</v>
      </c>
      <c r="AA52" s="373">
        <v>5</v>
      </c>
      <c r="AB52" s="373">
        <v>83.333333333333343</v>
      </c>
      <c r="AC52" s="372">
        <v>6</v>
      </c>
      <c r="AD52" s="373">
        <v>2</v>
      </c>
      <c r="AE52" s="373">
        <v>33.333333333333329</v>
      </c>
      <c r="AF52" s="375">
        <v>6</v>
      </c>
      <c r="AG52" s="373">
        <v>2</v>
      </c>
      <c r="AH52" s="373">
        <v>33.333333333333329</v>
      </c>
      <c r="AI52" s="372">
        <v>2</v>
      </c>
      <c r="AJ52" s="373">
        <v>0</v>
      </c>
      <c r="AK52" s="373">
        <v>0</v>
      </c>
      <c r="AL52" s="372">
        <v>2</v>
      </c>
      <c r="AM52" s="373">
        <v>1</v>
      </c>
      <c r="AN52" s="373">
        <v>50</v>
      </c>
      <c r="AO52" s="372">
        <v>0</v>
      </c>
      <c r="AP52" s="373">
        <v>0</v>
      </c>
      <c r="AQ52" s="373" t="s">
        <v>1548</v>
      </c>
      <c r="AR52" s="375">
        <v>4</v>
      </c>
      <c r="AS52" s="373">
        <v>4</v>
      </c>
      <c r="AT52" s="373">
        <v>100</v>
      </c>
      <c r="AU52" s="373">
        <v>16</v>
      </c>
      <c r="AV52" s="373">
        <v>14</v>
      </c>
      <c r="AW52" s="373">
        <v>87.5</v>
      </c>
      <c r="AX52" s="373">
        <v>0</v>
      </c>
      <c r="AY52" s="373">
        <v>0</v>
      </c>
      <c r="AZ52" s="373" t="s">
        <v>1548</v>
      </c>
      <c r="BA52" s="373">
        <v>0</v>
      </c>
      <c r="BB52" s="373">
        <v>0</v>
      </c>
      <c r="BC52" s="373" t="s">
        <v>1548</v>
      </c>
      <c r="BD52" s="373">
        <v>0</v>
      </c>
      <c r="BE52" s="373">
        <v>0</v>
      </c>
      <c r="BF52" s="373" t="s">
        <v>1548</v>
      </c>
      <c r="BG52" s="373">
        <v>2</v>
      </c>
      <c r="BH52" s="373">
        <v>0</v>
      </c>
      <c r="BI52" s="373">
        <v>0</v>
      </c>
      <c r="BJ52" s="373">
        <v>0</v>
      </c>
      <c r="BK52" s="373">
        <v>0</v>
      </c>
      <c r="BL52" s="373" t="s">
        <v>1548</v>
      </c>
      <c r="BM52" s="373">
        <v>8</v>
      </c>
      <c r="BN52" s="373">
        <v>5</v>
      </c>
      <c r="BO52" s="373">
        <v>62.5</v>
      </c>
      <c r="BP52" s="373">
        <v>4</v>
      </c>
      <c r="BQ52" s="373">
        <v>4</v>
      </c>
      <c r="BR52" s="373">
        <v>100</v>
      </c>
      <c r="BS52" s="373">
        <v>0</v>
      </c>
      <c r="BT52" s="373">
        <v>0</v>
      </c>
      <c r="BU52" s="373" t="s">
        <v>1548</v>
      </c>
      <c r="BV52" s="373">
        <v>0</v>
      </c>
      <c r="BW52" s="373">
        <v>0</v>
      </c>
      <c r="BX52" s="373" t="s">
        <v>1548</v>
      </c>
      <c r="BY52" s="373">
        <v>2</v>
      </c>
      <c r="BZ52" s="373">
        <v>1</v>
      </c>
      <c r="CA52" s="373">
        <v>50</v>
      </c>
      <c r="CB52" s="373">
        <v>6</v>
      </c>
      <c r="CC52" s="373">
        <v>5</v>
      </c>
      <c r="CD52" s="373">
        <v>83.333333333333343</v>
      </c>
      <c r="CE52" s="373">
        <v>0</v>
      </c>
      <c r="CF52" s="373">
        <v>0</v>
      </c>
      <c r="CG52" s="373" t="s">
        <v>1548</v>
      </c>
      <c r="CH52" s="373">
        <v>6</v>
      </c>
      <c r="CI52" s="373">
        <v>6</v>
      </c>
      <c r="CJ52" s="373">
        <v>100</v>
      </c>
      <c r="CK52" s="373">
        <v>0</v>
      </c>
      <c r="CL52" s="373">
        <v>0</v>
      </c>
      <c r="CM52" s="373" t="s">
        <v>1548</v>
      </c>
      <c r="CN52" s="373">
        <v>2</v>
      </c>
      <c r="CO52" s="373">
        <v>2</v>
      </c>
      <c r="CP52" s="373">
        <v>100</v>
      </c>
      <c r="CQ52" s="373">
        <v>6</v>
      </c>
      <c r="CR52" s="373">
        <v>4</v>
      </c>
      <c r="CS52" s="373">
        <v>66.666666666666657</v>
      </c>
      <c r="CT52" s="373">
        <v>0</v>
      </c>
      <c r="CU52" s="373">
        <v>0</v>
      </c>
      <c r="CV52" s="373" t="s">
        <v>1548</v>
      </c>
      <c r="CW52" s="373">
        <v>0</v>
      </c>
      <c r="CX52" s="373">
        <v>1</v>
      </c>
      <c r="CY52" s="373" t="s">
        <v>1548</v>
      </c>
    </row>
    <row r="53" spans="1:103" ht="67.5" x14ac:dyDescent="0.25">
      <c r="A53" s="252" t="s">
        <v>1080</v>
      </c>
      <c r="B53" s="387" t="s">
        <v>1035</v>
      </c>
      <c r="C53" s="376"/>
      <c r="D53" s="376" t="s">
        <v>1081</v>
      </c>
      <c r="E53" s="379">
        <v>334</v>
      </c>
      <c r="F53" s="368">
        <v>278</v>
      </c>
      <c r="G53" s="369">
        <v>0.83233532934131738</v>
      </c>
      <c r="H53" s="370">
        <v>0</v>
      </c>
      <c r="I53" s="371">
        <v>0</v>
      </c>
      <c r="J53" s="371" t="s">
        <v>1548</v>
      </c>
      <c r="K53" s="382">
        <v>40</v>
      </c>
      <c r="L53" s="373">
        <v>40</v>
      </c>
      <c r="M53" s="374">
        <v>100</v>
      </c>
      <c r="N53" s="372">
        <v>10</v>
      </c>
      <c r="O53" s="373">
        <v>6</v>
      </c>
      <c r="P53" s="374">
        <v>60</v>
      </c>
      <c r="Q53" s="372">
        <v>3</v>
      </c>
      <c r="R53" s="373">
        <v>0</v>
      </c>
      <c r="S53" s="373">
        <v>0</v>
      </c>
      <c r="T53" s="372">
        <v>0</v>
      </c>
      <c r="U53" s="373">
        <v>0</v>
      </c>
      <c r="V53" s="374" t="s">
        <v>1548</v>
      </c>
      <c r="W53" s="372">
        <v>30</v>
      </c>
      <c r="X53" s="373">
        <v>30</v>
      </c>
      <c r="Y53" s="373">
        <v>100</v>
      </c>
      <c r="Z53" s="375">
        <v>24</v>
      </c>
      <c r="AA53" s="373">
        <v>28</v>
      </c>
      <c r="AB53" s="373">
        <v>116.66666666666667</v>
      </c>
      <c r="AC53" s="372">
        <v>24</v>
      </c>
      <c r="AD53" s="373">
        <v>19</v>
      </c>
      <c r="AE53" s="373">
        <v>79.166666666666657</v>
      </c>
      <c r="AF53" s="375">
        <v>15</v>
      </c>
      <c r="AG53" s="373">
        <v>1</v>
      </c>
      <c r="AH53" s="373">
        <v>6.666666666666667</v>
      </c>
      <c r="AI53" s="372">
        <v>10</v>
      </c>
      <c r="AJ53" s="373">
        <v>0</v>
      </c>
      <c r="AK53" s="373">
        <v>0</v>
      </c>
      <c r="AL53" s="372">
        <v>5</v>
      </c>
      <c r="AM53" s="373">
        <v>5</v>
      </c>
      <c r="AN53" s="373">
        <v>100</v>
      </c>
      <c r="AO53" s="372">
        <v>0</v>
      </c>
      <c r="AP53" s="373">
        <v>0</v>
      </c>
      <c r="AQ53" s="373" t="s">
        <v>1548</v>
      </c>
      <c r="AR53" s="375">
        <v>35</v>
      </c>
      <c r="AS53" s="373">
        <v>34</v>
      </c>
      <c r="AT53" s="373">
        <v>97.142857142857139</v>
      </c>
      <c r="AU53" s="373">
        <v>30</v>
      </c>
      <c r="AV53" s="373">
        <v>30</v>
      </c>
      <c r="AW53" s="373">
        <v>100</v>
      </c>
      <c r="AX53" s="373">
        <v>0</v>
      </c>
      <c r="AY53" s="373">
        <v>0</v>
      </c>
      <c r="AZ53" s="373" t="s">
        <v>1548</v>
      </c>
      <c r="BA53" s="373">
        <v>0</v>
      </c>
      <c r="BB53" s="373">
        <v>0</v>
      </c>
      <c r="BC53" s="373" t="s">
        <v>1548</v>
      </c>
      <c r="BD53" s="373">
        <v>0</v>
      </c>
      <c r="BE53" s="373">
        <v>0</v>
      </c>
      <c r="BF53" s="373" t="s">
        <v>1548</v>
      </c>
      <c r="BG53" s="373">
        <v>2</v>
      </c>
      <c r="BH53" s="373">
        <v>0</v>
      </c>
      <c r="BI53" s="373">
        <v>0</v>
      </c>
      <c r="BJ53" s="373">
        <v>2</v>
      </c>
      <c r="BK53" s="373">
        <v>0</v>
      </c>
      <c r="BL53" s="373">
        <v>0</v>
      </c>
      <c r="BM53" s="373">
        <v>5</v>
      </c>
      <c r="BN53" s="373">
        <v>1</v>
      </c>
      <c r="BO53" s="373">
        <v>20</v>
      </c>
      <c r="BP53" s="373">
        <v>20</v>
      </c>
      <c r="BQ53" s="373">
        <v>20</v>
      </c>
      <c r="BR53" s="373">
        <v>100</v>
      </c>
      <c r="BS53" s="373">
        <v>0</v>
      </c>
      <c r="BT53" s="373">
        <v>0</v>
      </c>
      <c r="BU53" s="373" t="s">
        <v>1548</v>
      </c>
      <c r="BV53" s="373">
        <v>20</v>
      </c>
      <c r="BW53" s="373">
        <v>20</v>
      </c>
      <c r="BX53" s="373">
        <v>100</v>
      </c>
      <c r="BY53" s="373">
        <v>2</v>
      </c>
      <c r="BZ53" s="373">
        <v>0</v>
      </c>
      <c r="CA53" s="373">
        <v>0</v>
      </c>
      <c r="CB53" s="373">
        <v>8</v>
      </c>
      <c r="CC53" s="373">
        <v>15</v>
      </c>
      <c r="CD53" s="373">
        <v>187.5</v>
      </c>
      <c r="CE53" s="373">
        <v>0</v>
      </c>
      <c r="CF53" s="373">
        <v>0</v>
      </c>
      <c r="CG53" s="373" t="s">
        <v>1548</v>
      </c>
      <c r="CH53" s="373">
        <v>15</v>
      </c>
      <c r="CI53" s="373">
        <v>15</v>
      </c>
      <c r="CJ53" s="373">
        <v>100</v>
      </c>
      <c r="CK53" s="373">
        <v>2</v>
      </c>
      <c r="CL53" s="373">
        <v>2</v>
      </c>
      <c r="CM53" s="373">
        <v>100</v>
      </c>
      <c r="CN53" s="373">
        <v>8</v>
      </c>
      <c r="CO53" s="373">
        <v>0</v>
      </c>
      <c r="CP53" s="373">
        <v>0</v>
      </c>
      <c r="CQ53" s="373">
        <v>24</v>
      </c>
      <c r="CR53" s="373">
        <v>7</v>
      </c>
      <c r="CS53" s="373">
        <v>29.166666666666668</v>
      </c>
      <c r="CT53" s="373">
        <v>0</v>
      </c>
      <c r="CU53" s="373">
        <v>0</v>
      </c>
      <c r="CV53" s="373" t="s">
        <v>1548</v>
      </c>
      <c r="CW53" s="373">
        <v>0</v>
      </c>
      <c r="CX53" s="373">
        <v>5</v>
      </c>
      <c r="CY53" s="373" t="s">
        <v>1548</v>
      </c>
    </row>
    <row r="54" spans="1:103" ht="67.5" x14ac:dyDescent="0.25">
      <c r="A54" s="252" t="s">
        <v>1082</v>
      </c>
      <c r="B54" s="387" t="s">
        <v>1035</v>
      </c>
      <c r="C54" s="376" t="s">
        <v>1083</v>
      </c>
      <c r="D54" s="376" t="s">
        <v>1084</v>
      </c>
      <c r="E54" s="379">
        <v>52</v>
      </c>
      <c r="F54" s="368">
        <v>49</v>
      </c>
      <c r="G54" s="369">
        <v>0.94230769230769229</v>
      </c>
      <c r="H54" s="370">
        <v>1</v>
      </c>
      <c r="I54" s="371">
        <v>0</v>
      </c>
      <c r="J54" s="371">
        <v>0</v>
      </c>
      <c r="K54" s="382">
        <v>1</v>
      </c>
      <c r="L54" s="373">
        <v>1</v>
      </c>
      <c r="M54" s="374">
        <v>100</v>
      </c>
      <c r="N54" s="372">
        <v>3</v>
      </c>
      <c r="O54" s="373">
        <v>4</v>
      </c>
      <c r="P54" s="374">
        <v>133.33333333333331</v>
      </c>
      <c r="Q54" s="372">
        <v>1</v>
      </c>
      <c r="R54" s="373">
        <v>1</v>
      </c>
      <c r="S54" s="373">
        <v>100</v>
      </c>
      <c r="T54" s="372">
        <v>2</v>
      </c>
      <c r="U54" s="373">
        <v>0</v>
      </c>
      <c r="V54" s="374">
        <v>0</v>
      </c>
      <c r="W54" s="372">
        <v>2</v>
      </c>
      <c r="X54" s="373">
        <v>2</v>
      </c>
      <c r="Y54" s="373">
        <v>100</v>
      </c>
      <c r="Z54" s="375">
        <v>2</v>
      </c>
      <c r="AA54" s="373">
        <v>2</v>
      </c>
      <c r="AB54" s="373">
        <v>100</v>
      </c>
      <c r="AC54" s="372">
        <v>2</v>
      </c>
      <c r="AD54" s="373">
        <v>1</v>
      </c>
      <c r="AE54" s="373">
        <v>50</v>
      </c>
      <c r="AF54" s="375">
        <v>2</v>
      </c>
      <c r="AG54" s="373">
        <v>3</v>
      </c>
      <c r="AH54" s="373">
        <v>150</v>
      </c>
      <c r="AI54" s="372">
        <v>1</v>
      </c>
      <c r="AJ54" s="373">
        <v>1</v>
      </c>
      <c r="AK54" s="373">
        <v>100</v>
      </c>
      <c r="AL54" s="372">
        <v>1</v>
      </c>
      <c r="AM54" s="373">
        <v>1</v>
      </c>
      <c r="AN54" s="373">
        <v>100</v>
      </c>
      <c r="AO54" s="372">
        <v>1</v>
      </c>
      <c r="AP54" s="373">
        <v>1</v>
      </c>
      <c r="AQ54" s="373">
        <v>100</v>
      </c>
      <c r="AR54" s="375">
        <v>1</v>
      </c>
      <c r="AS54" s="373">
        <v>1</v>
      </c>
      <c r="AT54" s="373">
        <v>100</v>
      </c>
      <c r="AU54" s="373">
        <v>1</v>
      </c>
      <c r="AV54" s="373">
        <v>2</v>
      </c>
      <c r="AW54" s="373">
        <v>200</v>
      </c>
      <c r="AX54" s="373">
        <v>1</v>
      </c>
      <c r="AY54" s="373">
        <v>1</v>
      </c>
      <c r="AZ54" s="373">
        <v>100</v>
      </c>
      <c r="BA54" s="373">
        <v>1</v>
      </c>
      <c r="BB54" s="373">
        <v>1</v>
      </c>
      <c r="BC54" s="373">
        <v>100</v>
      </c>
      <c r="BD54" s="373">
        <v>1</v>
      </c>
      <c r="BE54" s="373">
        <v>1</v>
      </c>
      <c r="BF54" s="373">
        <v>100</v>
      </c>
      <c r="BG54" s="373">
        <v>2</v>
      </c>
      <c r="BH54" s="373">
        <v>3</v>
      </c>
      <c r="BI54" s="373">
        <v>150</v>
      </c>
      <c r="BJ54" s="373">
        <v>1</v>
      </c>
      <c r="BK54" s="373">
        <v>0</v>
      </c>
      <c r="BL54" s="373">
        <v>0</v>
      </c>
      <c r="BM54" s="373">
        <v>1</v>
      </c>
      <c r="BN54" s="373">
        <v>1</v>
      </c>
      <c r="BO54" s="373">
        <v>100</v>
      </c>
      <c r="BP54" s="373">
        <v>10</v>
      </c>
      <c r="BQ54" s="373">
        <v>9</v>
      </c>
      <c r="BR54" s="373">
        <v>90</v>
      </c>
      <c r="BS54" s="373">
        <v>2</v>
      </c>
      <c r="BT54" s="373">
        <v>2</v>
      </c>
      <c r="BU54" s="373">
        <v>100</v>
      </c>
      <c r="BV54" s="373">
        <v>1</v>
      </c>
      <c r="BW54" s="373">
        <v>2</v>
      </c>
      <c r="BX54" s="373">
        <v>200</v>
      </c>
      <c r="BY54" s="373">
        <v>1</v>
      </c>
      <c r="BZ54" s="373">
        <v>0</v>
      </c>
      <c r="CA54" s="373">
        <v>0</v>
      </c>
      <c r="CB54" s="373">
        <v>1</v>
      </c>
      <c r="CC54" s="373">
        <v>1</v>
      </c>
      <c r="CD54" s="373">
        <v>100</v>
      </c>
      <c r="CE54" s="373">
        <v>1</v>
      </c>
      <c r="CF54" s="373">
        <v>0</v>
      </c>
      <c r="CG54" s="373">
        <v>0</v>
      </c>
      <c r="CH54" s="373">
        <v>1</v>
      </c>
      <c r="CI54" s="373">
        <v>1</v>
      </c>
      <c r="CJ54" s="373">
        <v>100</v>
      </c>
      <c r="CK54" s="373">
        <v>2</v>
      </c>
      <c r="CL54" s="373">
        <v>2</v>
      </c>
      <c r="CM54" s="373">
        <v>100</v>
      </c>
      <c r="CN54" s="373">
        <v>1</v>
      </c>
      <c r="CO54" s="373">
        <v>0</v>
      </c>
      <c r="CP54" s="373">
        <v>0</v>
      </c>
      <c r="CQ54" s="373">
        <v>2</v>
      </c>
      <c r="CR54" s="373">
        <v>2</v>
      </c>
      <c r="CS54" s="373">
        <v>100</v>
      </c>
      <c r="CT54" s="373">
        <v>1</v>
      </c>
      <c r="CU54" s="373">
        <v>2</v>
      </c>
      <c r="CV54" s="373">
        <v>200</v>
      </c>
      <c r="CW54" s="373">
        <v>1</v>
      </c>
      <c r="CX54" s="373">
        <v>1</v>
      </c>
      <c r="CY54" s="373">
        <v>100</v>
      </c>
    </row>
    <row r="55" spans="1:103" ht="67.5" x14ac:dyDescent="0.25">
      <c r="A55" s="252" t="s">
        <v>1085</v>
      </c>
      <c r="B55" s="387" t="s">
        <v>1035</v>
      </c>
      <c r="C55" s="376"/>
      <c r="D55" s="376" t="s">
        <v>1086</v>
      </c>
      <c r="E55" s="379">
        <v>721</v>
      </c>
      <c r="F55" s="368">
        <v>849</v>
      </c>
      <c r="G55" s="369">
        <v>1.1775312066574202</v>
      </c>
      <c r="H55" s="370">
        <v>10</v>
      </c>
      <c r="I55" s="371">
        <v>0</v>
      </c>
      <c r="J55" s="371">
        <v>0</v>
      </c>
      <c r="K55" s="382">
        <v>15</v>
      </c>
      <c r="L55" s="373">
        <v>15</v>
      </c>
      <c r="M55" s="374">
        <v>100</v>
      </c>
      <c r="N55" s="372">
        <v>30</v>
      </c>
      <c r="O55" s="373">
        <v>114</v>
      </c>
      <c r="P55" s="374">
        <v>380</v>
      </c>
      <c r="Q55" s="372">
        <v>8</v>
      </c>
      <c r="R55" s="373">
        <v>21</v>
      </c>
      <c r="S55" s="373">
        <v>262.5</v>
      </c>
      <c r="T55" s="372">
        <v>15</v>
      </c>
      <c r="U55" s="373">
        <v>0</v>
      </c>
      <c r="V55" s="374">
        <v>0</v>
      </c>
      <c r="W55" s="372">
        <v>40</v>
      </c>
      <c r="X55" s="373">
        <v>35</v>
      </c>
      <c r="Y55" s="373">
        <v>87.5</v>
      </c>
      <c r="Z55" s="375">
        <v>15</v>
      </c>
      <c r="AA55" s="373">
        <v>16</v>
      </c>
      <c r="AB55" s="373">
        <v>106.66666666666667</v>
      </c>
      <c r="AC55" s="372">
        <v>15</v>
      </c>
      <c r="AD55" s="373">
        <v>16</v>
      </c>
      <c r="AE55" s="373">
        <v>106.66666666666667</v>
      </c>
      <c r="AF55" s="375">
        <v>40</v>
      </c>
      <c r="AG55" s="373">
        <v>73</v>
      </c>
      <c r="AH55" s="373">
        <v>182.5</v>
      </c>
      <c r="AI55" s="372">
        <v>10</v>
      </c>
      <c r="AJ55" s="373">
        <v>14</v>
      </c>
      <c r="AK55" s="373">
        <v>140</v>
      </c>
      <c r="AL55" s="372">
        <v>7</v>
      </c>
      <c r="AM55" s="373">
        <v>6</v>
      </c>
      <c r="AN55" s="373">
        <v>85.714285714285708</v>
      </c>
      <c r="AO55" s="372">
        <v>10</v>
      </c>
      <c r="AP55" s="373">
        <v>10</v>
      </c>
      <c r="AQ55" s="373">
        <v>100</v>
      </c>
      <c r="AR55" s="375">
        <v>15</v>
      </c>
      <c r="AS55" s="373">
        <v>15</v>
      </c>
      <c r="AT55" s="373">
        <v>100</v>
      </c>
      <c r="AU55" s="373">
        <v>25</v>
      </c>
      <c r="AV55" s="373">
        <v>64</v>
      </c>
      <c r="AW55" s="373">
        <v>256</v>
      </c>
      <c r="AX55" s="373">
        <v>3</v>
      </c>
      <c r="AY55" s="373">
        <v>3</v>
      </c>
      <c r="AZ55" s="373">
        <v>100</v>
      </c>
      <c r="BA55" s="373">
        <v>10</v>
      </c>
      <c r="BB55" s="373">
        <v>5</v>
      </c>
      <c r="BC55" s="373">
        <v>50</v>
      </c>
      <c r="BD55" s="373">
        <v>10</v>
      </c>
      <c r="BE55" s="373">
        <v>12</v>
      </c>
      <c r="BF55" s="373">
        <v>120</v>
      </c>
      <c r="BG55" s="373">
        <v>10</v>
      </c>
      <c r="BH55" s="373">
        <v>20</v>
      </c>
      <c r="BI55" s="373">
        <v>200</v>
      </c>
      <c r="BJ55" s="373">
        <v>16</v>
      </c>
      <c r="BK55" s="373">
        <v>0</v>
      </c>
      <c r="BL55" s="373">
        <v>0</v>
      </c>
      <c r="BM55" s="373">
        <v>25</v>
      </c>
      <c r="BN55" s="373">
        <v>24</v>
      </c>
      <c r="BO55" s="373">
        <v>96</v>
      </c>
      <c r="BP55" s="373">
        <v>200</v>
      </c>
      <c r="BQ55" s="373">
        <v>199</v>
      </c>
      <c r="BR55" s="373">
        <v>99.5</v>
      </c>
      <c r="BS55" s="373">
        <v>30</v>
      </c>
      <c r="BT55" s="373">
        <v>39</v>
      </c>
      <c r="BU55" s="373">
        <v>130</v>
      </c>
      <c r="BV55" s="373">
        <v>22</v>
      </c>
      <c r="BW55" s="373">
        <v>44</v>
      </c>
      <c r="BX55" s="373">
        <v>200</v>
      </c>
      <c r="BY55" s="373">
        <v>14</v>
      </c>
      <c r="BZ55" s="373">
        <v>0</v>
      </c>
      <c r="CA55" s="373">
        <v>0</v>
      </c>
      <c r="CB55" s="373">
        <v>13</v>
      </c>
      <c r="CC55" s="373">
        <v>11</v>
      </c>
      <c r="CD55" s="373">
        <v>84.615384615384613</v>
      </c>
      <c r="CE55" s="373">
        <v>18</v>
      </c>
      <c r="CF55" s="373">
        <v>0</v>
      </c>
      <c r="CG55" s="373">
        <v>0</v>
      </c>
      <c r="CH55" s="373">
        <v>10</v>
      </c>
      <c r="CI55" s="373">
        <v>10</v>
      </c>
      <c r="CJ55" s="373">
        <v>100</v>
      </c>
      <c r="CK55" s="373">
        <v>20</v>
      </c>
      <c r="CL55" s="373">
        <v>27</v>
      </c>
      <c r="CM55" s="373">
        <v>135</v>
      </c>
      <c r="CN55" s="373">
        <v>10</v>
      </c>
      <c r="CO55" s="373">
        <v>0</v>
      </c>
      <c r="CP55" s="373">
        <v>0</v>
      </c>
      <c r="CQ55" s="373">
        <v>45</v>
      </c>
      <c r="CR55" s="373">
        <v>41</v>
      </c>
      <c r="CS55" s="373">
        <v>91.111111111111114</v>
      </c>
      <c r="CT55" s="373">
        <v>4</v>
      </c>
      <c r="CU55" s="373">
        <v>4</v>
      </c>
      <c r="CV55" s="373">
        <v>100</v>
      </c>
      <c r="CW55" s="373">
        <v>6</v>
      </c>
      <c r="CX55" s="373">
        <v>11</v>
      </c>
      <c r="CY55" s="373">
        <v>183.33333333333331</v>
      </c>
    </row>
    <row r="56" spans="1:103" ht="67.5" x14ac:dyDescent="0.25">
      <c r="A56" s="252" t="s">
        <v>1087</v>
      </c>
      <c r="B56" s="387" t="s">
        <v>1035</v>
      </c>
      <c r="C56" s="376" t="s">
        <v>1088</v>
      </c>
      <c r="D56" s="376" t="s">
        <v>1089</v>
      </c>
      <c r="E56" s="379">
        <v>448</v>
      </c>
      <c r="F56" s="368">
        <v>493</v>
      </c>
      <c r="G56" s="369">
        <v>1.1004464285714286</v>
      </c>
      <c r="H56" s="370">
        <v>7</v>
      </c>
      <c r="I56" s="371">
        <v>7</v>
      </c>
      <c r="J56" s="371">
        <v>100</v>
      </c>
      <c r="K56" s="372">
        <v>60</v>
      </c>
      <c r="L56" s="373">
        <v>81</v>
      </c>
      <c r="M56" s="374">
        <v>135</v>
      </c>
      <c r="N56" s="372">
        <v>8</v>
      </c>
      <c r="O56" s="373">
        <v>15</v>
      </c>
      <c r="P56" s="374">
        <v>187.5</v>
      </c>
      <c r="Q56" s="372">
        <v>6</v>
      </c>
      <c r="R56" s="373">
        <v>7</v>
      </c>
      <c r="S56" s="373">
        <v>116.66666666666667</v>
      </c>
      <c r="T56" s="372">
        <v>14</v>
      </c>
      <c r="U56" s="373">
        <v>1</v>
      </c>
      <c r="V56" s="374">
        <v>7.1428571428571423</v>
      </c>
      <c r="W56" s="372">
        <v>30</v>
      </c>
      <c r="X56" s="373">
        <v>38</v>
      </c>
      <c r="Y56" s="373">
        <v>126.66666666666666</v>
      </c>
      <c r="Z56" s="375">
        <v>12</v>
      </c>
      <c r="AA56" s="373">
        <v>11</v>
      </c>
      <c r="AB56" s="373">
        <v>91.666666666666657</v>
      </c>
      <c r="AC56" s="372">
        <v>12</v>
      </c>
      <c r="AD56" s="373">
        <v>14</v>
      </c>
      <c r="AE56" s="373">
        <v>116.66666666666667</v>
      </c>
      <c r="AF56" s="375">
        <v>40</v>
      </c>
      <c r="AG56" s="373">
        <v>28</v>
      </c>
      <c r="AH56" s="373">
        <v>70</v>
      </c>
      <c r="AI56" s="372">
        <v>15</v>
      </c>
      <c r="AJ56" s="373">
        <v>22</v>
      </c>
      <c r="AK56" s="373">
        <v>146.66666666666666</v>
      </c>
      <c r="AL56" s="372">
        <v>10</v>
      </c>
      <c r="AM56" s="373">
        <v>8</v>
      </c>
      <c r="AN56" s="373">
        <v>80</v>
      </c>
      <c r="AO56" s="372">
        <v>10</v>
      </c>
      <c r="AP56" s="373">
        <v>12</v>
      </c>
      <c r="AQ56" s="373">
        <v>120</v>
      </c>
      <c r="AR56" s="375">
        <v>25</v>
      </c>
      <c r="AS56" s="373">
        <v>25</v>
      </c>
      <c r="AT56" s="373">
        <v>100</v>
      </c>
      <c r="AU56" s="373">
        <v>6</v>
      </c>
      <c r="AV56" s="373">
        <v>8</v>
      </c>
      <c r="AW56" s="373">
        <v>133.33333333333331</v>
      </c>
      <c r="AX56" s="373">
        <v>4</v>
      </c>
      <c r="AY56" s="373">
        <v>4</v>
      </c>
      <c r="AZ56" s="373">
        <v>100</v>
      </c>
      <c r="BA56" s="373">
        <v>10</v>
      </c>
      <c r="BB56" s="373">
        <v>10</v>
      </c>
      <c r="BC56" s="373">
        <v>100</v>
      </c>
      <c r="BD56" s="373">
        <v>6</v>
      </c>
      <c r="BE56" s="373">
        <v>6</v>
      </c>
      <c r="BF56" s="373">
        <v>100</v>
      </c>
      <c r="BG56" s="373">
        <v>20</v>
      </c>
      <c r="BH56" s="373">
        <v>39</v>
      </c>
      <c r="BI56" s="373">
        <v>195</v>
      </c>
      <c r="BJ56" s="373">
        <v>10</v>
      </c>
      <c r="BK56" s="373">
        <v>6</v>
      </c>
      <c r="BL56" s="373">
        <v>60</v>
      </c>
      <c r="BM56" s="373">
        <v>8</v>
      </c>
      <c r="BN56" s="373">
        <v>8</v>
      </c>
      <c r="BO56" s="373">
        <v>100</v>
      </c>
      <c r="BP56" s="373">
        <v>10</v>
      </c>
      <c r="BQ56" s="373">
        <v>11</v>
      </c>
      <c r="BR56" s="373">
        <v>110.00000000000001</v>
      </c>
      <c r="BS56" s="373">
        <v>30</v>
      </c>
      <c r="BT56" s="373">
        <v>33</v>
      </c>
      <c r="BU56" s="373">
        <v>110.00000000000001</v>
      </c>
      <c r="BV56" s="373">
        <v>12</v>
      </c>
      <c r="BW56" s="373">
        <v>15</v>
      </c>
      <c r="BX56" s="373">
        <v>125</v>
      </c>
      <c r="BY56" s="373">
        <v>1</v>
      </c>
      <c r="BZ56" s="373">
        <v>0</v>
      </c>
      <c r="CA56" s="373">
        <v>0</v>
      </c>
      <c r="CB56" s="373">
        <v>12</v>
      </c>
      <c r="CC56" s="373">
        <v>12</v>
      </c>
      <c r="CD56" s="373">
        <v>100</v>
      </c>
      <c r="CE56" s="373">
        <v>5</v>
      </c>
      <c r="CF56" s="373">
        <v>8</v>
      </c>
      <c r="CG56" s="373">
        <v>160</v>
      </c>
      <c r="CH56" s="373">
        <v>20</v>
      </c>
      <c r="CI56" s="373">
        <v>20</v>
      </c>
      <c r="CJ56" s="373">
        <v>100</v>
      </c>
      <c r="CK56" s="373">
        <v>18</v>
      </c>
      <c r="CL56" s="373">
        <v>18</v>
      </c>
      <c r="CM56" s="373">
        <v>100</v>
      </c>
      <c r="CN56" s="373">
        <v>12</v>
      </c>
      <c r="CO56" s="373">
        <v>12</v>
      </c>
      <c r="CP56" s="373">
        <v>100</v>
      </c>
      <c r="CQ56" s="373">
        <v>6</v>
      </c>
      <c r="CR56" s="373">
        <v>6</v>
      </c>
      <c r="CS56" s="373">
        <v>100</v>
      </c>
      <c r="CT56" s="373">
        <v>5</v>
      </c>
      <c r="CU56" s="373">
        <v>4</v>
      </c>
      <c r="CV56" s="373">
        <v>80</v>
      </c>
      <c r="CW56" s="373">
        <v>4</v>
      </c>
      <c r="CX56" s="373">
        <v>4</v>
      </c>
      <c r="CY56" s="373">
        <v>100</v>
      </c>
    </row>
    <row r="57" spans="1:103" ht="67.5" x14ac:dyDescent="0.25">
      <c r="A57" s="252" t="s">
        <v>1090</v>
      </c>
      <c r="B57" s="387" t="s">
        <v>1035</v>
      </c>
      <c r="C57" s="378"/>
      <c r="D57" s="376" t="s">
        <v>1091</v>
      </c>
      <c r="E57" s="379">
        <v>9113</v>
      </c>
      <c r="F57" s="368">
        <v>11984</v>
      </c>
      <c r="G57" s="369">
        <v>1.3150444420059255</v>
      </c>
      <c r="H57" s="370">
        <v>100</v>
      </c>
      <c r="I57" s="371">
        <v>87</v>
      </c>
      <c r="J57" s="371">
        <v>87</v>
      </c>
      <c r="K57" s="372">
        <v>1500</v>
      </c>
      <c r="L57" s="373">
        <v>1778</v>
      </c>
      <c r="M57" s="374">
        <v>118.53333333333333</v>
      </c>
      <c r="N57" s="372">
        <v>160</v>
      </c>
      <c r="O57" s="373">
        <v>517</v>
      </c>
      <c r="P57" s="374">
        <v>323.125</v>
      </c>
      <c r="Q57" s="372">
        <v>60</v>
      </c>
      <c r="R57" s="373">
        <v>111</v>
      </c>
      <c r="S57" s="373">
        <v>185</v>
      </c>
      <c r="T57" s="372">
        <v>60</v>
      </c>
      <c r="U57" s="373">
        <v>14</v>
      </c>
      <c r="V57" s="374">
        <v>23.333333333333332</v>
      </c>
      <c r="W57" s="372">
        <v>600</v>
      </c>
      <c r="X57" s="373">
        <v>1151</v>
      </c>
      <c r="Y57" s="373">
        <v>191.83333333333331</v>
      </c>
      <c r="Z57" s="375">
        <v>180</v>
      </c>
      <c r="AA57" s="373">
        <v>435</v>
      </c>
      <c r="AB57" s="373">
        <v>241.66666666666666</v>
      </c>
      <c r="AC57" s="372">
        <v>400</v>
      </c>
      <c r="AD57" s="373">
        <v>381</v>
      </c>
      <c r="AE57" s="373">
        <v>95.25</v>
      </c>
      <c r="AF57" s="375">
        <v>900</v>
      </c>
      <c r="AG57" s="373">
        <v>663</v>
      </c>
      <c r="AH57" s="373">
        <v>73.666666666666671</v>
      </c>
      <c r="AI57" s="372">
        <v>300</v>
      </c>
      <c r="AJ57" s="373">
        <v>621</v>
      </c>
      <c r="AK57" s="373">
        <v>206.99999999999997</v>
      </c>
      <c r="AL57" s="372">
        <v>200</v>
      </c>
      <c r="AM57" s="373">
        <v>160</v>
      </c>
      <c r="AN57" s="373">
        <v>80</v>
      </c>
      <c r="AO57" s="372">
        <v>163</v>
      </c>
      <c r="AP57" s="373">
        <v>236</v>
      </c>
      <c r="AQ57" s="373">
        <v>144.78527607361963</v>
      </c>
      <c r="AR57" s="375">
        <v>600</v>
      </c>
      <c r="AS57" s="373">
        <v>581</v>
      </c>
      <c r="AT57" s="373">
        <v>96.833333333333343</v>
      </c>
      <c r="AU57" s="373">
        <v>120</v>
      </c>
      <c r="AV57" s="373">
        <v>241</v>
      </c>
      <c r="AW57" s="373">
        <v>200.83333333333334</v>
      </c>
      <c r="AX57" s="373">
        <v>40</v>
      </c>
      <c r="AY57" s="373">
        <v>109</v>
      </c>
      <c r="AZ57" s="373">
        <v>272.5</v>
      </c>
      <c r="BA57" s="373">
        <v>195</v>
      </c>
      <c r="BB57" s="373">
        <v>256</v>
      </c>
      <c r="BC57" s="373">
        <v>131.28205128205127</v>
      </c>
      <c r="BD57" s="373">
        <v>90</v>
      </c>
      <c r="BE57" s="373">
        <v>117</v>
      </c>
      <c r="BF57" s="373">
        <v>130</v>
      </c>
      <c r="BG57" s="373">
        <v>300</v>
      </c>
      <c r="BH57" s="373">
        <v>750</v>
      </c>
      <c r="BI57" s="373">
        <v>250</v>
      </c>
      <c r="BJ57" s="373">
        <v>200</v>
      </c>
      <c r="BK57" s="373">
        <v>129</v>
      </c>
      <c r="BL57" s="373">
        <v>64.5</v>
      </c>
      <c r="BM57" s="373">
        <v>300</v>
      </c>
      <c r="BN57" s="373">
        <v>266</v>
      </c>
      <c r="BO57" s="373">
        <v>88.666666666666671</v>
      </c>
      <c r="BP57" s="373">
        <v>300</v>
      </c>
      <c r="BQ57" s="373">
        <v>409</v>
      </c>
      <c r="BR57" s="373">
        <v>136.33333333333331</v>
      </c>
      <c r="BS57" s="373">
        <v>550</v>
      </c>
      <c r="BT57" s="373">
        <v>807</v>
      </c>
      <c r="BU57" s="373">
        <v>146.72727272727272</v>
      </c>
      <c r="BV57" s="373">
        <v>100</v>
      </c>
      <c r="BW57" s="373">
        <v>388</v>
      </c>
      <c r="BX57" s="373">
        <v>388</v>
      </c>
      <c r="BY57" s="373">
        <v>20</v>
      </c>
      <c r="BZ57" s="373">
        <v>0</v>
      </c>
      <c r="CA57" s="373">
        <v>0</v>
      </c>
      <c r="CB57" s="373">
        <v>225</v>
      </c>
      <c r="CC57" s="373">
        <v>223</v>
      </c>
      <c r="CD57" s="373">
        <v>99.111111111111114</v>
      </c>
      <c r="CE57" s="373">
        <v>50</v>
      </c>
      <c r="CF57" s="373">
        <v>67</v>
      </c>
      <c r="CG57" s="373">
        <v>134</v>
      </c>
      <c r="CH57" s="373">
        <v>450</v>
      </c>
      <c r="CI57" s="373">
        <v>469</v>
      </c>
      <c r="CJ57" s="373">
        <v>104.22222222222221</v>
      </c>
      <c r="CK57" s="373">
        <v>400</v>
      </c>
      <c r="CL57" s="373">
        <v>411</v>
      </c>
      <c r="CM57" s="373">
        <v>102.75000000000001</v>
      </c>
      <c r="CN57" s="373">
        <v>250</v>
      </c>
      <c r="CO57" s="373">
        <v>307</v>
      </c>
      <c r="CP57" s="373">
        <v>122.8</v>
      </c>
      <c r="CQ57" s="373">
        <v>150</v>
      </c>
      <c r="CR57" s="373">
        <v>156</v>
      </c>
      <c r="CS57" s="373">
        <v>104</v>
      </c>
      <c r="CT57" s="373">
        <v>100</v>
      </c>
      <c r="CU57" s="373">
        <v>82</v>
      </c>
      <c r="CV57" s="373">
        <v>82</v>
      </c>
      <c r="CW57" s="373">
        <v>50</v>
      </c>
      <c r="CX57" s="373">
        <v>62</v>
      </c>
      <c r="CY57" s="373">
        <v>124</v>
      </c>
    </row>
    <row r="58" spans="1:103" ht="67.5" x14ac:dyDescent="0.25">
      <c r="A58" s="356" t="s">
        <v>1092</v>
      </c>
      <c r="B58" s="248" t="s">
        <v>1093</v>
      </c>
      <c r="C58" s="246"/>
      <c r="D58" s="246"/>
      <c r="E58" s="384"/>
      <c r="F58" s="385"/>
      <c r="G58" s="385"/>
      <c r="H58" s="386">
        <v>0</v>
      </c>
      <c r="I58" s="359"/>
      <c r="J58" s="360" t="s">
        <v>1548</v>
      </c>
      <c r="K58" s="361"/>
      <c r="L58" s="362"/>
      <c r="M58" s="364"/>
      <c r="N58" s="363"/>
      <c r="O58" s="359"/>
      <c r="P58" s="364"/>
      <c r="Q58" s="361">
        <v>0</v>
      </c>
      <c r="R58" s="362">
        <v>0</v>
      </c>
      <c r="S58" s="362" t="s">
        <v>1548</v>
      </c>
      <c r="T58" s="361"/>
      <c r="U58" s="362"/>
      <c r="V58" s="362"/>
      <c r="W58" s="361"/>
      <c r="X58" s="362"/>
      <c r="Y58" s="362"/>
      <c r="Z58" s="363"/>
      <c r="AA58" s="362"/>
      <c r="AB58" s="362"/>
      <c r="AC58" s="361"/>
      <c r="AD58" s="362"/>
      <c r="AE58" s="362"/>
      <c r="AF58" s="363"/>
      <c r="AG58" s="362"/>
      <c r="AH58" s="362"/>
      <c r="AI58" s="361"/>
      <c r="AJ58" s="362"/>
      <c r="AK58" s="362"/>
      <c r="AL58" s="361"/>
      <c r="AM58" s="362"/>
      <c r="AN58" s="362"/>
      <c r="AO58" s="361"/>
      <c r="AP58" s="362"/>
      <c r="AQ58" s="362"/>
      <c r="AR58" s="363"/>
      <c r="AS58" s="362"/>
      <c r="AT58" s="362"/>
      <c r="AU58" s="362"/>
      <c r="AV58" s="362"/>
      <c r="AW58" s="362"/>
      <c r="AX58" s="362"/>
      <c r="AY58" s="362"/>
      <c r="AZ58" s="362"/>
      <c r="BA58" s="362"/>
      <c r="BB58" s="362"/>
      <c r="BC58" s="362"/>
      <c r="BD58" s="362"/>
      <c r="BE58" s="362"/>
      <c r="BF58" s="362"/>
      <c r="BG58" s="362"/>
      <c r="BH58" s="362"/>
      <c r="BI58" s="362"/>
      <c r="BJ58" s="362"/>
      <c r="BK58" s="362"/>
      <c r="BL58" s="362"/>
      <c r="BM58" s="362"/>
      <c r="BN58" s="362"/>
      <c r="BO58" s="362"/>
      <c r="BP58" s="362"/>
      <c r="BQ58" s="362"/>
      <c r="BR58" s="362"/>
      <c r="BS58" s="362"/>
      <c r="BT58" s="362"/>
      <c r="BU58" s="362"/>
      <c r="BV58" s="362"/>
      <c r="BW58" s="362"/>
      <c r="BX58" s="362"/>
      <c r="BY58" s="362"/>
      <c r="BZ58" s="362"/>
      <c r="CA58" s="362"/>
      <c r="CB58" s="362"/>
      <c r="CC58" s="362"/>
      <c r="CD58" s="362"/>
      <c r="CE58" s="362"/>
      <c r="CF58" s="362"/>
      <c r="CG58" s="362"/>
      <c r="CH58" s="362"/>
      <c r="CI58" s="362"/>
      <c r="CJ58" s="362"/>
      <c r="CK58" s="362"/>
      <c r="CL58" s="362"/>
      <c r="CM58" s="362"/>
      <c r="CN58" s="362"/>
      <c r="CO58" s="362"/>
      <c r="CP58" s="362"/>
      <c r="CQ58" s="362"/>
      <c r="CR58" s="362"/>
      <c r="CS58" s="362"/>
      <c r="CT58" s="362"/>
      <c r="CU58" s="362"/>
      <c r="CV58" s="362"/>
      <c r="CW58" s="362"/>
      <c r="CX58" s="362"/>
      <c r="CY58" s="362"/>
    </row>
    <row r="59" spans="1:103" ht="67.5" x14ac:dyDescent="0.25">
      <c r="A59" s="252" t="s">
        <v>1094</v>
      </c>
      <c r="B59" s="390" t="s">
        <v>1093</v>
      </c>
      <c r="C59" s="391" t="s">
        <v>1042</v>
      </c>
      <c r="D59" s="388" t="s">
        <v>1043</v>
      </c>
      <c r="E59" s="379">
        <v>329</v>
      </c>
      <c r="F59" s="368">
        <v>307</v>
      </c>
      <c r="G59" s="369">
        <v>0.93313069908814594</v>
      </c>
      <c r="H59" s="380">
        <v>15</v>
      </c>
      <c r="I59" s="381">
        <v>15</v>
      </c>
      <c r="J59" s="371">
        <v>100</v>
      </c>
      <c r="K59" s="382">
        <v>200</v>
      </c>
      <c r="L59" s="373">
        <v>117</v>
      </c>
      <c r="M59" s="374">
        <v>58.5</v>
      </c>
      <c r="N59" s="372">
        <v>4</v>
      </c>
      <c r="O59" s="373">
        <v>4</v>
      </c>
      <c r="P59" s="374">
        <v>100</v>
      </c>
      <c r="Q59" s="372">
        <v>0</v>
      </c>
      <c r="R59" s="373">
        <v>0</v>
      </c>
      <c r="S59" s="373" t="s">
        <v>1548</v>
      </c>
      <c r="T59" s="372">
        <v>0</v>
      </c>
      <c r="U59" s="373">
        <v>0</v>
      </c>
      <c r="V59" s="374" t="s">
        <v>1548</v>
      </c>
      <c r="W59" s="372">
        <v>20</v>
      </c>
      <c r="X59" s="373">
        <v>20</v>
      </c>
      <c r="Y59" s="373">
        <v>100</v>
      </c>
      <c r="Z59" s="375">
        <v>8</v>
      </c>
      <c r="AA59" s="373">
        <v>5</v>
      </c>
      <c r="AB59" s="373">
        <v>62.5</v>
      </c>
      <c r="AC59" s="372">
        <v>0</v>
      </c>
      <c r="AD59" s="373">
        <v>7</v>
      </c>
      <c r="AE59" s="373" t="s">
        <v>1548</v>
      </c>
      <c r="AF59" s="375">
        <v>50</v>
      </c>
      <c r="AG59" s="373">
        <v>12</v>
      </c>
      <c r="AH59" s="373">
        <v>24</v>
      </c>
      <c r="AI59" s="372">
        <v>0</v>
      </c>
      <c r="AJ59" s="373">
        <v>0</v>
      </c>
      <c r="AK59" s="373" t="s">
        <v>1548</v>
      </c>
      <c r="AL59" s="372">
        <v>0</v>
      </c>
      <c r="AM59" s="373">
        <v>69</v>
      </c>
      <c r="AN59" s="373" t="s">
        <v>1548</v>
      </c>
      <c r="AO59" s="372">
        <v>0</v>
      </c>
      <c r="AP59" s="373">
        <v>0</v>
      </c>
      <c r="AQ59" s="373" t="s">
        <v>1548</v>
      </c>
      <c r="AR59" s="375">
        <v>7</v>
      </c>
      <c r="AS59" s="373">
        <v>7</v>
      </c>
      <c r="AT59" s="373">
        <v>100</v>
      </c>
      <c r="AU59" s="373">
        <v>0</v>
      </c>
      <c r="AV59" s="373">
        <v>6</v>
      </c>
      <c r="AW59" s="373" t="s">
        <v>1548</v>
      </c>
      <c r="AX59" s="373">
        <v>0</v>
      </c>
      <c r="AY59" s="373">
        <v>0</v>
      </c>
      <c r="AZ59" s="373" t="s">
        <v>1548</v>
      </c>
      <c r="BA59" s="373">
        <v>0</v>
      </c>
      <c r="BB59" s="373">
        <v>1</v>
      </c>
      <c r="BC59" s="373" t="s">
        <v>1548</v>
      </c>
      <c r="BD59" s="373">
        <v>0</v>
      </c>
      <c r="BE59" s="373">
        <v>0</v>
      </c>
      <c r="BF59" s="373" t="s">
        <v>1548</v>
      </c>
      <c r="BG59" s="373">
        <v>0</v>
      </c>
      <c r="BH59" s="373">
        <v>11</v>
      </c>
      <c r="BI59" s="373" t="s">
        <v>1548</v>
      </c>
      <c r="BJ59" s="373">
        <v>2</v>
      </c>
      <c r="BK59" s="373">
        <v>1</v>
      </c>
      <c r="BL59" s="373">
        <v>50</v>
      </c>
      <c r="BM59" s="373">
        <v>0</v>
      </c>
      <c r="BN59" s="373">
        <v>3</v>
      </c>
      <c r="BO59" s="373" t="s">
        <v>1548</v>
      </c>
      <c r="BP59" s="373">
        <v>6</v>
      </c>
      <c r="BQ59" s="373">
        <v>11</v>
      </c>
      <c r="BR59" s="373">
        <v>183.33333333333331</v>
      </c>
      <c r="BS59" s="373">
        <v>0</v>
      </c>
      <c r="BT59" s="373">
        <v>0</v>
      </c>
      <c r="BU59" s="373" t="s">
        <v>1548</v>
      </c>
      <c r="BV59" s="373">
        <v>0</v>
      </c>
      <c r="BW59" s="373">
        <v>3</v>
      </c>
      <c r="BX59" s="373" t="s">
        <v>1548</v>
      </c>
      <c r="BY59" s="373">
        <v>5</v>
      </c>
      <c r="BZ59" s="373">
        <v>1</v>
      </c>
      <c r="CA59" s="373">
        <v>20</v>
      </c>
      <c r="CB59" s="373">
        <v>0</v>
      </c>
      <c r="CC59" s="373">
        <v>5</v>
      </c>
      <c r="CD59" s="373" t="s">
        <v>1548</v>
      </c>
      <c r="CE59" s="373">
        <v>0</v>
      </c>
      <c r="CF59" s="373">
        <v>0</v>
      </c>
      <c r="CG59" s="373" t="s">
        <v>1548</v>
      </c>
      <c r="CH59" s="373">
        <v>0</v>
      </c>
      <c r="CI59" s="373">
        <v>0</v>
      </c>
      <c r="CJ59" s="373" t="s">
        <v>1548</v>
      </c>
      <c r="CK59" s="373">
        <v>0</v>
      </c>
      <c r="CL59" s="373">
        <v>0</v>
      </c>
      <c r="CM59" s="373" t="s">
        <v>1548</v>
      </c>
      <c r="CN59" s="373">
        <v>0</v>
      </c>
      <c r="CO59" s="373">
        <v>0</v>
      </c>
      <c r="CP59" s="373" t="s">
        <v>1548</v>
      </c>
      <c r="CQ59" s="373">
        <v>12</v>
      </c>
      <c r="CR59" s="373">
        <v>9</v>
      </c>
      <c r="CS59" s="373">
        <v>75</v>
      </c>
      <c r="CT59" s="373">
        <v>0</v>
      </c>
      <c r="CU59" s="373">
        <v>0</v>
      </c>
      <c r="CV59" s="373" t="s">
        <v>1548</v>
      </c>
      <c r="CW59" s="373">
        <v>0</v>
      </c>
      <c r="CX59" s="373">
        <v>0</v>
      </c>
      <c r="CY59" s="373" t="s">
        <v>1548</v>
      </c>
    </row>
    <row r="60" spans="1:103" ht="67.5" x14ac:dyDescent="0.25">
      <c r="A60" s="252" t="s">
        <v>1095</v>
      </c>
      <c r="B60" s="392" t="s">
        <v>1093</v>
      </c>
      <c r="C60" s="376" t="s">
        <v>1096</v>
      </c>
      <c r="D60" s="376" t="s">
        <v>1046</v>
      </c>
      <c r="E60" s="379">
        <v>7608</v>
      </c>
      <c r="F60" s="368">
        <v>8209</v>
      </c>
      <c r="G60" s="369">
        <v>1.0789957939011567</v>
      </c>
      <c r="H60" s="370">
        <v>6</v>
      </c>
      <c r="I60" s="381">
        <v>0</v>
      </c>
      <c r="J60" s="371">
        <v>0</v>
      </c>
      <c r="K60" s="382">
        <v>1700</v>
      </c>
      <c r="L60" s="373">
        <v>1642</v>
      </c>
      <c r="M60" s="374">
        <v>96.588235294117652</v>
      </c>
      <c r="N60" s="372">
        <v>7</v>
      </c>
      <c r="O60" s="373">
        <v>7</v>
      </c>
      <c r="P60" s="374">
        <v>100</v>
      </c>
      <c r="Q60" s="372">
        <v>20</v>
      </c>
      <c r="R60" s="373">
        <v>18</v>
      </c>
      <c r="S60" s="373">
        <v>90</v>
      </c>
      <c r="T60" s="372">
        <v>10</v>
      </c>
      <c r="U60" s="373">
        <v>12</v>
      </c>
      <c r="V60" s="374">
        <v>120</v>
      </c>
      <c r="W60" s="372">
        <v>1200</v>
      </c>
      <c r="X60" s="373">
        <v>1116</v>
      </c>
      <c r="Y60" s="373">
        <v>93</v>
      </c>
      <c r="Z60" s="375">
        <v>120</v>
      </c>
      <c r="AA60" s="373">
        <v>158</v>
      </c>
      <c r="AB60" s="373">
        <v>131.66666666666666</v>
      </c>
      <c r="AC60" s="372">
        <v>410</v>
      </c>
      <c r="AD60" s="373">
        <v>896</v>
      </c>
      <c r="AE60" s="373">
        <v>218.53658536585368</v>
      </c>
      <c r="AF60" s="375">
        <v>300</v>
      </c>
      <c r="AG60" s="373">
        <v>49</v>
      </c>
      <c r="AH60" s="373">
        <v>16.333333333333332</v>
      </c>
      <c r="AI60" s="372">
        <v>150</v>
      </c>
      <c r="AJ60" s="373">
        <v>245</v>
      </c>
      <c r="AK60" s="373">
        <v>163.33333333333334</v>
      </c>
      <c r="AL60" s="372">
        <v>79</v>
      </c>
      <c r="AM60" s="373">
        <v>55</v>
      </c>
      <c r="AN60" s="373">
        <v>69.620253164556971</v>
      </c>
      <c r="AO60" s="372">
        <v>0</v>
      </c>
      <c r="AP60" s="373">
        <v>0</v>
      </c>
      <c r="AQ60" s="373" t="s">
        <v>1548</v>
      </c>
      <c r="AR60" s="375">
        <v>78</v>
      </c>
      <c r="AS60" s="373">
        <v>63</v>
      </c>
      <c r="AT60" s="373">
        <v>80.769230769230774</v>
      </c>
      <c r="AU60" s="373">
        <v>2000</v>
      </c>
      <c r="AV60" s="373">
        <v>2577</v>
      </c>
      <c r="AW60" s="373">
        <v>128.85</v>
      </c>
      <c r="AX60" s="373">
        <v>0</v>
      </c>
      <c r="AY60" s="373">
        <v>0</v>
      </c>
      <c r="AZ60" s="373" t="s">
        <v>1548</v>
      </c>
      <c r="BA60" s="373">
        <v>2</v>
      </c>
      <c r="BB60" s="373">
        <v>0</v>
      </c>
      <c r="BC60" s="373">
        <v>0</v>
      </c>
      <c r="BD60" s="373">
        <v>8</v>
      </c>
      <c r="BE60" s="373">
        <v>4</v>
      </c>
      <c r="BF60" s="373">
        <v>50</v>
      </c>
      <c r="BG60" s="373">
        <v>156</v>
      </c>
      <c r="BH60" s="373">
        <v>142</v>
      </c>
      <c r="BI60" s="373">
        <v>91.025641025641022</v>
      </c>
      <c r="BJ60" s="373">
        <v>4</v>
      </c>
      <c r="BK60" s="373">
        <v>7</v>
      </c>
      <c r="BL60" s="373">
        <v>175</v>
      </c>
      <c r="BM60" s="373">
        <v>70</v>
      </c>
      <c r="BN60" s="373">
        <v>1</v>
      </c>
      <c r="BO60" s="373">
        <v>1.4285714285714286</v>
      </c>
      <c r="BP60" s="373">
        <v>500</v>
      </c>
      <c r="BQ60" s="373">
        <v>469</v>
      </c>
      <c r="BR60" s="373">
        <v>93.8</v>
      </c>
      <c r="BS60" s="373">
        <v>175</v>
      </c>
      <c r="BT60" s="373">
        <v>199</v>
      </c>
      <c r="BU60" s="373">
        <v>113.71428571428572</v>
      </c>
      <c r="BV60" s="373">
        <v>80</v>
      </c>
      <c r="BW60" s="373">
        <v>15</v>
      </c>
      <c r="BX60" s="373">
        <v>18.75</v>
      </c>
      <c r="BY60" s="373">
        <v>100</v>
      </c>
      <c r="BZ60" s="373">
        <v>127</v>
      </c>
      <c r="CA60" s="373">
        <v>127</v>
      </c>
      <c r="CB60" s="373">
        <v>150</v>
      </c>
      <c r="CC60" s="373">
        <v>125</v>
      </c>
      <c r="CD60" s="373">
        <v>83.333333333333343</v>
      </c>
      <c r="CE60" s="373">
        <v>0</v>
      </c>
      <c r="CF60" s="373">
        <v>0</v>
      </c>
      <c r="CG60" s="373" t="s">
        <v>1548</v>
      </c>
      <c r="CH60" s="373">
        <v>120</v>
      </c>
      <c r="CI60" s="373">
        <v>112</v>
      </c>
      <c r="CJ60" s="373">
        <v>93.333333333333329</v>
      </c>
      <c r="CK60" s="373">
        <v>14</v>
      </c>
      <c r="CL60" s="373">
        <v>15</v>
      </c>
      <c r="CM60" s="373">
        <v>107.14285714285714</v>
      </c>
      <c r="CN60" s="373">
        <v>30</v>
      </c>
      <c r="CO60" s="373">
        <v>31</v>
      </c>
      <c r="CP60" s="373">
        <v>103.33333333333334</v>
      </c>
      <c r="CQ60" s="373">
        <v>115</v>
      </c>
      <c r="CR60" s="373">
        <v>124</v>
      </c>
      <c r="CS60" s="373">
        <v>107.82608695652173</v>
      </c>
      <c r="CT60" s="373">
        <v>4</v>
      </c>
      <c r="CU60" s="373">
        <v>0</v>
      </c>
      <c r="CV60" s="373">
        <v>0</v>
      </c>
      <c r="CW60" s="373">
        <v>0</v>
      </c>
      <c r="CX60" s="373">
        <v>0</v>
      </c>
      <c r="CY60" s="373" t="s">
        <v>1548</v>
      </c>
    </row>
    <row r="61" spans="1:103" ht="67.5" x14ac:dyDescent="0.25">
      <c r="A61" s="252" t="s">
        <v>1097</v>
      </c>
      <c r="B61" s="392" t="s">
        <v>1093</v>
      </c>
      <c r="C61" s="376"/>
      <c r="D61" s="388" t="s">
        <v>1098</v>
      </c>
      <c r="E61" s="379">
        <v>1598</v>
      </c>
      <c r="F61" s="368">
        <v>1305</v>
      </c>
      <c r="G61" s="369">
        <v>0.81664580725907387</v>
      </c>
      <c r="H61" s="370">
        <v>2</v>
      </c>
      <c r="I61" s="381">
        <v>8</v>
      </c>
      <c r="J61" s="371">
        <v>400</v>
      </c>
      <c r="K61" s="382">
        <v>1</v>
      </c>
      <c r="L61" s="373">
        <v>0</v>
      </c>
      <c r="M61" s="374">
        <v>0</v>
      </c>
      <c r="N61" s="372">
        <v>2</v>
      </c>
      <c r="O61" s="373">
        <v>1</v>
      </c>
      <c r="P61" s="374">
        <v>50</v>
      </c>
      <c r="Q61" s="372">
        <v>1</v>
      </c>
      <c r="R61" s="373">
        <v>2</v>
      </c>
      <c r="S61" s="373">
        <v>200</v>
      </c>
      <c r="T61" s="372">
        <v>5</v>
      </c>
      <c r="U61" s="373">
        <v>0</v>
      </c>
      <c r="V61" s="374">
        <v>0</v>
      </c>
      <c r="W61" s="372">
        <v>450</v>
      </c>
      <c r="X61" s="373">
        <v>265</v>
      </c>
      <c r="Y61" s="373">
        <v>58.888888888888893</v>
      </c>
      <c r="Z61" s="375">
        <v>10</v>
      </c>
      <c r="AA61" s="373">
        <v>5</v>
      </c>
      <c r="AB61" s="373">
        <v>50</v>
      </c>
      <c r="AC61" s="372">
        <v>100</v>
      </c>
      <c r="AD61" s="373">
        <v>2</v>
      </c>
      <c r="AE61" s="373">
        <v>2</v>
      </c>
      <c r="AF61" s="375">
        <v>50</v>
      </c>
      <c r="AG61" s="373">
        <v>6</v>
      </c>
      <c r="AH61" s="373">
        <v>12</v>
      </c>
      <c r="AI61" s="372">
        <v>0</v>
      </c>
      <c r="AJ61" s="373">
        <v>2</v>
      </c>
      <c r="AK61" s="373" t="s">
        <v>1548</v>
      </c>
      <c r="AL61" s="372">
        <v>3</v>
      </c>
      <c r="AM61" s="373">
        <v>1</v>
      </c>
      <c r="AN61" s="373">
        <v>33.333333333333329</v>
      </c>
      <c r="AO61" s="372">
        <v>2</v>
      </c>
      <c r="AP61" s="373">
        <v>0</v>
      </c>
      <c r="AQ61" s="373">
        <v>0</v>
      </c>
      <c r="AR61" s="375">
        <v>0</v>
      </c>
      <c r="AS61" s="373">
        <v>0</v>
      </c>
      <c r="AT61" s="373" t="s">
        <v>1548</v>
      </c>
      <c r="AU61" s="373">
        <v>5</v>
      </c>
      <c r="AV61" s="373">
        <v>3</v>
      </c>
      <c r="AW61" s="373">
        <v>60</v>
      </c>
      <c r="AX61" s="373">
        <v>1</v>
      </c>
      <c r="AY61" s="373">
        <v>1</v>
      </c>
      <c r="AZ61" s="373">
        <v>100</v>
      </c>
      <c r="BA61" s="373">
        <v>2</v>
      </c>
      <c r="BB61" s="373">
        <v>1</v>
      </c>
      <c r="BC61" s="373">
        <v>50</v>
      </c>
      <c r="BD61" s="373">
        <v>4</v>
      </c>
      <c r="BE61" s="373">
        <v>0</v>
      </c>
      <c r="BF61" s="373">
        <v>0</v>
      </c>
      <c r="BG61" s="373">
        <v>100</v>
      </c>
      <c r="BH61" s="373">
        <v>11</v>
      </c>
      <c r="BI61" s="373">
        <v>11</v>
      </c>
      <c r="BJ61" s="373">
        <v>2</v>
      </c>
      <c r="BK61" s="373">
        <v>0</v>
      </c>
      <c r="BL61" s="373">
        <v>0</v>
      </c>
      <c r="BM61" s="373">
        <v>7</v>
      </c>
      <c r="BN61" s="373">
        <v>5</v>
      </c>
      <c r="BO61" s="373">
        <v>71.428571428571431</v>
      </c>
      <c r="BP61" s="373">
        <v>612</v>
      </c>
      <c r="BQ61" s="373">
        <v>612</v>
      </c>
      <c r="BR61" s="373">
        <v>100</v>
      </c>
      <c r="BS61" s="373">
        <v>195</v>
      </c>
      <c r="BT61" s="373">
        <v>366</v>
      </c>
      <c r="BU61" s="373">
        <v>187.69230769230768</v>
      </c>
      <c r="BV61" s="373">
        <v>8</v>
      </c>
      <c r="BW61" s="373">
        <v>0</v>
      </c>
      <c r="BX61" s="373">
        <v>0</v>
      </c>
      <c r="BY61" s="373">
        <v>2</v>
      </c>
      <c r="BZ61" s="373">
        <v>0</v>
      </c>
      <c r="CA61" s="373">
        <v>0</v>
      </c>
      <c r="CB61" s="373">
        <v>2</v>
      </c>
      <c r="CC61" s="373">
        <v>1</v>
      </c>
      <c r="CD61" s="373">
        <v>50</v>
      </c>
      <c r="CE61" s="373">
        <v>0</v>
      </c>
      <c r="CF61" s="373">
        <v>0</v>
      </c>
      <c r="CG61" s="373" t="s">
        <v>1548</v>
      </c>
      <c r="CH61" s="373">
        <v>10</v>
      </c>
      <c r="CI61" s="373">
        <v>5</v>
      </c>
      <c r="CJ61" s="373">
        <v>50</v>
      </c>
      <c r="CK61" s="373">
        <v>3</v>
      </c>
      <c r="CL61" s="373">
        <v>3</v>
      </c>
      <c r="CM61" s="373">
        <v>100</v>
      </c>
      <c r="CN61" s="373">
        <v>14</v>
      </c>
      <c r="CO61" s="373">
        <v>4</v>
      </c>
      <c r="CP61" s="373">
        <v>28.571428571428569</v>
      </c>
      <c r="CQ61" s="373">
        <v>5</v>
      </c>
      <c r="CR61" s="373">
        <v>1</v>
      </c>
      <c r="CS61" s="373">
        <v>20</v>
      </c>
      <c r="CT61" s="373">
        <v>0</v>
      </c>
      <c r="CU61" s="373">
        <v>0</v>
      </c>
      <c r="CV61" s="373" t="s">
        <v>1548</v>
      </c>
      <c r="CW61" s="373">
        <v>0</v>
      </c>
      <c r="CX61" s="373">
        <v>0</v>
      </c>
      <c r="CY61" s="373" t="s">
        <v>1548</v>
      </c>
    </row>
    <row r="62" spans="1:103" ht="67.5" x14ac:dyDescent="0.25">
      <c r="A62" s="252" t="s">
        <v>1099</v>
      </c>
      <c r="B62" s="392" t="s">
        <v>1093</v>
      </c>
      <c r="C62" s="376"/>
      <c r="D62" s="389" t="s">
        <v>1050</v>
      </c>
      <c r="E62" s="379">
        <v>1710</v>
      </c>
      <c r="F62" s="368">
        <v>1274</v>
      </c>
      <c r="G62" s="369">
        <v>0.74502923976608182</v>
      </c>
      <c r="H62" s="370">
        <v>0</v>
      </c>
      <c r="I62" s="371">
        <v>0</v>
      </c>
      <c r="J62" s="371" t="s">
        <v>1548</v>
      </c>
      <c r="K62" s="382">
        <v>200</v>
      </c>
      <c r="L62" s="373">
        <v>138</v>
      </c>
      <c r="M62" s="374">
        <v>69</v>
      </c>
      <c r="N62" s="372">
        <v>0</v>
      </c>
      <c r="O62" s="373">
        <v>0</v>
      </c>
      <c r="P62" s="374" t="s">
        <v>1548</v>
      </c>
      <c r="Q62" s="372">
        <v>0</v>
      </c>
      <c r="R62" s="373">
        <v>0</v>
      </c>
      <c r="S62" s="373" t="s">
        <v>1548</v>
      </c>
      <c r="T62" s="372">
        <v>0</v>
      </c>
      <c r="U62" s="373">
        <v>0</v>
      </c>
      <c r="V62" s="374" t="s">
        <v>1548</v>
      </c>
      <c r="W62" s="372">
        <v>345</v>
      </c>
      <c r="X62" s="373">
        <v>78</v>
      </c>
      <c r="Y62" s="373">
        <v>22.608695652173914</v>
      </c>
      <c r="Z62" s="375">
        <v>25</v>
      </c>
      <c r="AA62" s="373">
        <v>7</v>
      </c>
      <c r="AB62" s="373">
        <v>28.000000000000004</v>
      </c>
      <c r="AC62" s="372">
        <v>600</v>
      </c>
      <c r="AD62" s="373">
        <v>685</v>
      </c>
      <c r="AE62" s="373">
        <v>114.16666666666666</v>
      </c>
      <c r="AF62" s="375">
        <v>50</v>
      </c>
      <c r="AG62" s="373">
        <v>1</v>
      </c>
      <c r="AH62" s="373">
        <v>2</v>
      </c>
      <c r="AI62" s="372">
        <v>0</v>
      </c>
      <c r="AJ62" s="373">
        <v>22</v>
      </c>
      <c r="AK62" s="373" t="s">
        <v>1548</v>
      </c>
      <c r="AL62" s="372">
        <v>7</v>
      </c>
      <c r="AM62" s="373">
        <v>4</v>
      </c>
      <c r="AN62" s="373">
        <v>57.142857142857139</v>
      </c>
      <c r="AO62" s="372">
        <v>0</v>
      </c>
      <c r="AP62" s="373">
        <v>0</v>
      </c>
      <c r="AQ62" s="373" t="s">
        <v>1548</v>
      </c>
      <c r="AR62" s="375">
        <v>20</v>
      </c>
      <c r="AS62" s="373">
        <v>16</v>
      </c>
      <c r="AT62" s="373">
        <v>80</v>
      </c>
      <c r="AU62" s="373">
        <v>300</v>
      </c>
      <c r="AV62" s="373">
        <v>280</v>
      </c>
      <c r="AW62" s="373">
        <v>93.333333333333329</v>
      </c>
      <c r="AX62" s="373">
        <v>0</v>
      </c>
      <c r="AY62" s="373">
        <v>0</v>
      </c>
      <c r="AZ62" s="373" t="s">
        <v>1548</v>
      </c>
      <c r="BA62" s="373">
        <v>0</v>
      </c>
      <c r="BB62" s="373">
        <v>0</v>
      </c>
      <c r="BC62" s="373" t="s">
        <v>1548</v>
      </c>
      <c r="BD62" s="373">
        <v>0</v>
      </c>
      <c r="BE62" s="373">
        <v>0</v>
      </c>
      <c r="BF62" s="373" t="s">
        <v>1548</v>
      </c>
      <c r="BG62" s="373">
        <v>100</v>
      </c>
      <c r="BH62" s="373">
        <v>1</v>
      </c>
      <c r="BI62" s="373">
        <v>1</v>
      </c>
      <c r="BJ62" s="373">
        <v>0</v>
      </c>
      <c r="BK62" s="373">
        <v>1</v>
      </c>
      <c r="BL62" s="373" t="s">
        <v>1548</v>
      </c>
      <c r="BM62" s="373">
        <v>7</v>
      </c>
      <c r="BN62" s="373">
        <v>1</v>
      </c>
      <c r="BO62" s="373">
        <v>14.285714285714285</v>
      </c>
      <c r="BP62" s="373">
        <v>10</v>
      </c>
      <c r="BQ62" s="373">
        <v>8</v>
      </c>
      <c r="BR62" s="373">
        <v>80</v>
      </c>
      <c r="BS62" s="373">
        <v>0</v>
      </c>
      <c r="BT62" s="373">
        <v>2</v>
      </c>
      <c r="BU62" s="373" t="s">
        <v>1548</v>
      </c>
      <c r="BV62" s="373">
        <v>5</v>
      </c>
      <c r="BW62" s="373">
        <v>7</v>
      </c>
      <c r="BX62" s="373">
        <v>140</v>
      </c>
      <c r="BY62" s="373">
        <v>2</v>
      </c>
      <c r="BZ62" s="373">
        <v>2</v>
      </c>
      <c r="CA62" s="373">
        <v>100</v>
      </c>
      <c r="CB62" s="373">
        <v>20</v>
      </c>
      <c r="CC62" s="373">
        <v>7</v>
      </c>
      <c r="CD62" s="373">
        <v>35</v>
      </c>
      <c r="CE62" s="373">
        <v>0</v>
      </c>
      <c r="CF62" s="373">
        <v>0</v>
      </c>
      <c r="CG62" s="373" t="s">
        <v>1548</v>
      </c>
      <c r="CH62" s="373">
        <v>7</v>
      </c>
      <c r="CI62" s="373">
        <v>3</v>
      </c>
      <c r="CJ62" s="373">
        <v>42.857142857142854</v>
      </c>
      <c r="CK62" s="373">
        <v>0</v>
      </c>
      <c r="CL62" s="373">
        <v>0</v>
      </c>
      <c r="CM62" s="373" t="s">
        <v>1548</v>
      </c>
      <c r="CN62" s="373">
        <v>2</v>
      </c>
      <c r="CO62" s="373">
        <v>3</v>
      </c>
      <c r="CP62" s="373">
        <v>150</v>
      </c>
      <c r="CQ62" s="373">
        <v>10</v>
      </c>
      <c r="CR62" s="373">
        <v>8</v>
      </c>
      <c r="CS62" s="373">
        <v>80</v>
      </c>
      <c r="CT62" s="373">
        <v>0</v>
      </c>
      <c r="CU62" s="373">
        <v>0</v>
      </c>
      <c r="CV62" s="373" t="s">
        <v>1548</v>
      </c>
      <c r="CW62" s="373">
        <v>0</v>
      </c>
      <c r="CX62" s="373">
        <v>0</v>
      </c>
      <c r="CY62" s="373" t="s">
        <v>1548</v>
      </c>
    </row>
    <row r="63" spans="1:103" ht="67.5" x14ac:dyDescent="0.25">
      <c r="A63" s="252" t="s">
        <v>1100</v>
      </c>
      <c r="B63" s="392" t="s">
        <v>1093</v>
      </c>
      <c r="C63" s="376"/>
      <c r="D63" s="376" t="s">
        <v>1052</v>
      </c>
      <c r="E63" s="379">
        <v>277</v>
      </c>
      <c r="F63" s="368">
        <v>207</v>
      </c>
      <c r="G63" s="369">
        <v>0.74729241877256314</v>
      </c>
      <c r="H63" s="370">
        <v>6</v>
      </c>
      <c r="I63" s="381">
        <v>8</v>
      </c>
      <c r="J63" s="371">
        <v>133.33333333333331</v>
      </c>
      <c r="K63" s="382">
        <v>5</v>
      </c>
      <c r="L63" s="371">
        <v>0</v>
      </c>
      <c r="M63" s="374">
        <v>0</v>
      </c>
      <c r="N63" s="372">
        <v>2</v>
      </c>
      <c r="O63" s="373">
        <v>2</v>
      </c>
      <c r="P63" s="374">
        <v>100</v>
      </c>
      <c r="Q63" s="372">
        <v>0</v>
      </c>
      <c r="R63" s="373">
        <v>0</v>
      </c>
      <c r="S63" s="373" t="s">
        <v>1548</v>
      </c>
      <c r="T63" s="372">
        <v>1</v>
      </c>
      <c r="U63" s="373">
        <v>0</v>
      </c>
      <c r="V63" s="374">
        <v>0</v>
      </c>
      <c r="W63" s="372">
        <v>10</v>
      </c>
      <c r="X63" s="373">
        <v>10</v>
      </c>
      <c r="Y63" s="373">
        <v>100</v>
      </c>
      <c r="Z63" s="375">
        <v>40</v>
      </c>
      <c r="AA63" s="373">
        <v>84</v>
      </c>
      <c r="AB63" s="373">
        <v>210</v>
      </c>
      <c r="AC63" s="372">
        <v>0</v>
      </c>
      <c r="AD63" s="373">
        <v>0</v>
      </c>
      <c r="AE63" s="373" t="s">
        <v>1548</v>
      </c>
      <c r="AF63" s="375">
        <v>5</v>
      </c>
      <c r="AG63" s="373">
        <v>1</v>
      </c>
      <c r="AH63" s="373">
        <v>20</v>
      </c>
      <c r="AI63" s="372">
        <v>0</v>
      </c>
      <c r="AJ63" s="373">
        <v>0</v>
      </c>
      <c r="AK63" s="373" t="s">
        <v>1548</v>
      </c>
      <c r="AL63" s="372">
        <v>0</v>
      </c>
      <c r="AM63" s="373">
        <v>0</v>
      </c>
      <c r="AN63" s="373" t="s">
        <v>1548</v>
      </c>
      <c r="AO63" s="372">
        <v>1</v>
      </c>
      <c r="AP63" s="373">
        <v>0</v>
      </c>
      <c r="AQ63" s="373">
        <v>0</v>
      </c>
      <c r="AR63" s="375">
        <v>9</v>
      </c>
      <c r="AS63" s="373">
        <v>9</v>
      </c>
      <c r="AT63" s="373">
        <v>100</v>
      </c>
      <c r="AU63" s="373">
        <v>0</v>
      </c>
      <c r="AV63" s="373">
        <v>0</v>
      </c>
      <c r="AW63" s="373" t="s">
        <v>1548</v>
      </c>
      <c r="AX63" s="373">
        <v>0</v>
      </c>
      <c r="AY63" s="373">
        <v>0</v>
      </c>
      <c r="AZ63" s="373" t="s">
        <v>1548</v>
      </c>
      <c r="BA63" s="373">
        <v>0</v>
      </c>
      <c r="BB63" s="373">
        <v>0</v>
      </c>
      <c r="BC63" s="373" t="s">
        <v>1548</v>
      </c>
      <c r="BD63" s="373">
        <v>0</v>
      </c>
      <c r="BE63" s="373">
        <v>0</v>
      </c>
      <c r="BF63" s="373" t="s">
        <v>1548</v>
      </c>
      <c r="BG63" s="373">
        <v>0</v>
      </c>
      <c r="BH63" s="373">
        <v>20</v>
      </c>
      <c r="BI63" s="373" t="s">
        <v>1548</v>
      </c>
      <c r="BJ63" s="373">
        <v>1</v>
      </c>
      <c r="BK63" s="373">
        <v>0</v>
      </c>
      <c r="BL63" s="373">
        <v>0</v>
      </c>
      <c r="BM63" s="373">
        <v>0</v>
      </c>
      <c r="BN63" s="373">
        <v>0</v>
      </c>
      <c r="BO63" s="373" t="s">
        <v>1548</v>
      </c>
      <c r="BP63" s="373">
        <v>1</v>
      </c>
      <c r="BQ63" s="373">
        <v>0</v>
      </c>
      <c r="BR63" s="373">
        <v>0</v>
      </c>
      <c r="BS63" s="373">
        <v>0</v>
      </c>
      <c r="BT63" s="373">
        <v>0</v>
      </c>
      <c r="BU63" s="373" t="s">
        <v>1548</v>
      </c>
      <c r="BV63" s="373">
        <v>10</v>
      </c>
      <c r="BW63" s="373">
        <v>2</v>
      </c>
      <c r="BX63" s="373">
        <v>20</v>
      </c>
      <c r="BY63" s="373">
        <v>134</v>
      </c>
      <c r="BZ63" s="373">
        <v>0</v>
      </c>
      <c r="CA63" s="373">
        <v>0</v>
      </c>
      <c r="CB63" s="373">
        <v>1</v>
      </c>
      <c r="CC63" s="373">
        <v>0</v>
      </c>
      <c r="CD63" s="373">
        <v>0</v>
      </c>
      <c r="CE63" s="373">
        <v>0</v>
      </c>
      <c r="CF63" s="373">
        <v>0</v>
      </c>
      <c r="CG63" s="373" t="s">
        <v>1548</v>
      </c>
      <c r="CH63" s="373">
        <v>40</v>
      </c>
      <c r="CI63" s="373">
        <v>70</v>
      </c>
      <c r="CJ63" s="373">
        <v>175</v>
      </c>
      <c r="CK63" s="373">
        <v>1</v>
      </c>
      <c r="CL63" s="373">
        <v>1</v>
      </c>
      <c r="CM63" s="373">
        <v>100</v>
      </c>
      <c r="CN63" s="373">
        <v>10</v>
      </c>
      <c r="CO63" s="373">
        <v>0</v>
      </c>
      <c r="CP63" s="373">
        <v>0</v>
      </c>
      <c r="CQ63" s="373">
        <v>0</v>
      </c>
      <c r="CR63" s="373">
        <v>0</v>
      </c>
      <c r="CS63" s="373" t="s">
        <v>1548</v>
      </c>
      <c r="CT63" s="373">
        <v>0</v>
      </c>
      <c r="CU63" s="373">
        <v>0</v>
      </c>
      <c r="CV63" s="373" t="s">
        <v>1548</v>
      </c>
      <c r="CW63" s="373">
        <v>0</v>
      </c>
      <c r="CX63" s="373">
        <v>0</v>
      </c>
      <c r="CY63" s="373" t="s">
        <v>1548</v>
      </c>
    </row>
    <row r="64" spans="1:103" ht="67.5" x14ac:dyDescent="0.25">
      <c r="A64" s="252" t="s">
        <v>1101</v>
      </c>
      <c r="B64" s="392" t="s">
        <v>1093</v>
      </c>
      <c r="C64" s="431" t="s">
        <v>1102</v>
      </c>
      <c r="D64" s="388" t="s">
        <v>1055</v>
      </c>
      <c r="E64" s="379">
        <v>29052</v>
      </c>
      <c r="F64" s="368">
        <v>3389</v>
      </c>
      <c r="G64" s="369">
        <v>0.11665289825141126</v>
      </c>
      <c r="H64" s="370">
        <v>6</v>
      </c>
      <c r="I64" s="381">
        <v>11</v>
      </c>
      <c r="J64" s="371">
        <v>183.33333333333331</v>
      </c>
      <c r="K64" s="382">
        <v>49</v>
      </c>
      <c r="L64" s="373">
        <v>73</v>
      </c>
      <c r="M64" s="374">
        <v>148.9795918367347</v>
      </c>
      <c r="N64" s="372">
        <v>3</v>
      </c>
      <c r="O64" s="373">
        <v>6</v>
      </c>
      <c r="P64" s="374">
        <v>200</v>
      </c>
      <c r="Q64" s="372">
        <v>10</v>
      </c>
      <c r="R64" s="373">
        <v>7</v>
      </c>
      <c r="S64" s="373">
        <v>70</v>
      </c>
      <c r="T64" s="372">
        <v>4</v>
      </c>
      <c r="U64" s="373">
        <v>5</v>
      </c>
      <c r="V64" s="374">
        <v>125</v>
      </c>
      <c r="W64" s="372">
        <v>30</v>
      </c>
      <c r="X64" s="373">
        <v>79</v>
      </c>
      <c r="Y64" s="373">
        <v>263.33333333333331</v>
      </c>
      <c r="Z64" s="375">
        <v>15</v>
      </c>
      <c r="AA64" s="373">
        <v>10</v>
      </c>
      <c r="AB64" s="373">
        <v>66.666666666666657</v>
      </c>
      <c r="AC64" s="372">
        <v>30</v>
      </c>
      <c r="AD64" s="373">
        <v>35</v>
      </c>
      <c r="AE64" s="373">
        <v>116.66666666666667</v>
      </c>
      <c r="AF64" s="375">
        <v>15</v>
      </c>
      <c r="AG64" s="373">
        <v>6</v>
      </c>
      <c r="AH64" s="373">
        <v>40</v>
      </c>
      <c r="AI64" s="372">
        <v>0</v>
      </c>
      <c r="AJ64" s="373">
        <v>24</v>
      </c>
      <c r="AK64" s="373" t="s">
        <v>1548</v>
      </c>
      <c r="AL64" s="372">
        <v>13</v>
      </c>
      <c r="AM64" s="373">
        <v>4</v>
      </c>
      <c r="AN64" s="373">
        <v>30.76923076923077</v>
      </c>
      <c r="AO64" s="372">
        <v>0</v>
      </c>
      <c r="AP64" s="373">
        <v>0</v>
      </c>
      <c r="AQ64" s="373" t="s">
        <v>1548</v>
      </c>
      <c r="AR64" s="375">
        <v>5</v>
      </c>
      <c r="AS64" s="373">
        <v>5</v>
      </c>
      <c r="AT64" s="373">
        <v>100</v>
      </c>
      <c r="AU64" s="373">
        <v>0</v>
      </c>
      <c r="AV64" s="373">
        <v>3</v>
      </c>
      <c r="AW64" s="373" t="s">
        <v>1548</v>
      </c>
      <c r="AX64" s="373">
        <v>0</v>
      </c>
      <c r="AY64" s="373">
        <v>0</v>
      </c>
      <c r="AZ64" s="373" t="s">
        <v>1548</v>
      </c>
      <c r="BA64" s="373">
        <v>0</v>
      </c>
      <c r="BB64" s="373">
        <v>0</v>
      </c>
      <c r="BC64" s="373" t="s">
        <v>1548</v>
      </c>
      <c r="BD64" s="373">
        <v>0</v>
      </c>
      <c r="BE64" s="373">
        <v>0</v>
      </c>
      <c r="BF64" s="373" t="s">
        <v>1548</v>
      </c>
      <c r="BG64" s="373">
        <v>0</v>
      </c>
      <c r="BH64" s="373">
        <v>105</v>
      </c>
      <c r="BI64" s="373" t="s">
        <v>1548</v>
      </c>
      <c r="BJ64" s="373">
        <v>6</v>
      </c>
      <c r="BK64" s="373">
        <v>1</v>
      </c>
      <c r="BL64" s="373">
        <v>16.666666666666664</v>
      </c>
      <c r="BM64" s="373">
        <v>7</v>
      </c>
      <c r="BN64" s="373">
        <v>4</v>
      </c>
      <c r="BO64" s="373">
        <v>57.142857142857139</v>
      </c>
      <c r="BP64" s="373">
        <v>28750</v>
      </c>
      <c r="BQ64" s="373">
        <v>2875</v>
      </c>
      <c r="BR64" s="373">
        <v>10</v>
      </c>
      <c r="BS64" s="373">
        <v>10</v>
      </c>
      <c r="BT64" s="373">
        <v>15</v>
      </c>
      <c r="BU64" s="373">
        <v>150</v>
      </c>
      <c r="BV64" s="373">
        <v>3</v>
      </c>
      <c r="BW64" s="373">
        <v>5</v>
      </c>
      <c r="BX64" s="373">
        <v>166.66666666666669</v>
      </c>
      <c r="BY64" s="373">
        <v>20</v>
      </c>
      <c r="BZ64" s="373">
        <v>34</v>
      </c>
      <c r="CA64" s="373">
        <v>170</v>
      </c>
      <c r="CB64" s="373">
        <v>5</v>
      </c>
      <c r="CC64" s="373">
        <v>11</v>
      </c>
      <c r="CD64" s="373">
        <v>220.00000000000003</v>
      </c>
      <c r="CE64" s="373">
        <v>0</v>
      </c>
      <c r="CF64" s="373">
        <v>0</v>
      </c>
      <c r="CG64" s="373" t="s">
        <v>1548</v>
      </c>
      <c r="CH64" s="373">
        <v>40</v>
      </c>
      <c r="CI64" s="373">
        <v>49</v>
      </c>
      <c r="CJ64" s="373">
        <v>122.50000000000001</v>
      </c>
      <c r="CK64" s="373">
        <v>7</v>
      </c>
      <c r="CL64" s="373">
        <v>6</v>
      </c>
      <c r="CM64" s="373">
        <v>85.714285714285708</v>
      </c>
      <c r="CN64" s="373">
        <v>12</v>
      </c>
      <c r="CO64" s="373">
        <v>5</v>
      </c>
      <c r="CP64" s="373">
        <v>41.666666666666671</v>
      </c>
      <c r="CQ64" s="373">
        <v>8</v>
      </c>
      <c r="CR64" s="373">
        <v>11</v>
      </c>
      <c r="CS64" s="373">
        <v>137.5</v>
      </c>
      <c r="CT64" s="373">
        <v>4</v>
      </c>
      <c r="CU64" s="373">
        <v>0</v>
      </c>
      <c r="CV64" s="373">
        <v>0</v>
      </c>
      <c r="CW64" s="373">
        <v>0</v>
      </c>
      <c r="CX64" s="373">
        <v>0</v>
      </c>
      <c r="CY64" s="373" t="s">
        <v>1548</v>
      </c>
    </row>
    <row r="65" spans="1:103" ht="67.5" x14ac:dyDescent="0.25">
      <c r="A65" s="252" t="s">
        <v>1103</v>
      </c>
      <c r="B65" s="392" t="s">
        <v>1093</v>
      </c>
      <c r="C65" s="432"/>
      <c r="D65" s="388" t="s">
        <v>1057</v>
      </c>
      <c r="E65" s="379">
        <v>2558</v>
      </c>
      <c r="F65" s="368">
        <v>2323</v>
      </c>
      <c r="G65" s="369">
        <v>0.90813135261923372</v>
      </c>
      <c r="H65" s="370">
        <v>0</v>
      </c>
      <c r="I65" s="371">
        <v>0</v>
      </c>
      <c r="J65" s="371" t="s">
        <v>1548</v>
      </c>
      <c r="K65" s="382">
        <v>750</v>
      </c>
      <c r="L65" s="373">
        <v>939</v>
      </c>
      <c r="M65" s="374">
        <v>125.2</v>
      </c>
      <c r="N65" s="372">
        <v>0</v>
      </c>
      <c r="O65" s="373">
        <v>0</v>
      </c>
      <c r="P65" s="374" t="s">
        <v>1548</v>
      </c>
      <c r="Q65" s="372">
        <v>0</v>
      </c>
      <c r="R65" s="373">
        <v>0</v>
      </c>
      <c r="S65" s="373" t="s">
        <v>1548</v>
      </c>
      <c r="T65" s="372">
        <v>0</v>
      </c>
      <c r="U65" s="373">
        <v>1</v>
      </c>
      <c r="V65" s="374" t="s">
        <v>1548</v>
      </c>
      <c r="W65" s="372">
        <v>300</v>
      </c>
      <c r="X65" s="373">
        <v>151</v>
      </c>
      <c r="Y65" s="373">
        <v>50.333333333333329</v>
      </c>
      <c r="Z65" s="375">
        <v>45</v>
      </c>
      <c r="AA65" s="373">
        <v>70</v>
      </c>
      <c r="AB65" s="373">
        <v>155.55555555555557</v>
      </c>
      <c r="AC65" s="372">
        <v>50</v>
      </c>
      <c r="AD65" s="373">
        <v>56</v>
      </c>
      <c r="AE65" s="373">
        <v>112.00000000000001</v>
      </c>
      <c r="AF65" s="375">
        <v>15</v>
      </c>
      <c r="AG65" s="373">
        <v>1</v>
      </c>
      <c r="AH65" s="373">
        <v>6.666666666666667</v>
      </c>
      <c r="AI65" s="372">
        <v>0</v>
      </c>
      <c r="AJ65" s="373">
        <v>192</v>
      </c>
      <c r="AK65" s="373" t="s">
        <v>1548</v>
      </c>
      <c r="AL65" s="372">
        <v>35</v>
      </c>
      <c r="AM65" s="373">
        <v>20</v>
      </c>
      <c r="AN65" s="373">
        <v>57.142857142857139</v>
      </c>
      <c r="AO65" s="372">
        <v>0</v>
      </c>
      <c r="AP65" s="373">
        <v>0</v>
      </c>
      <c r="AQ65" s="373" t="s">
        <v>1548</v>
      </c>
      <c r="AR65" s="375">
        <v>39</v>
      </c>
      <c r="AS65" s="373">
        <v>26</v>
      </c>
      <c r="AT65" s="373">
        <v>66.666666666666657</v>
      </c>
      <c r="AU65" s="373">
        <v>1100</v>
      </c>
      <c r="AV65" s="373">
        <v>636</v>
      </c>
      <c r="AW65" s="373">
        <v>57.818181818181813</v>
      </c>
      <c r="AX65" s="373">
        <v>0</v>
      </c>
      <c r="AY65" s="373">
        <v>0</v>
      </c>
      <c r="AZ65" s="373" t="s">
        <v>1548</v>
      </c>
      <c r="BA65" s="373">
        <v>0</v>
      </c>
      <c r="BB65" s="373">
        <v>0</v>
      </c>
      <c r="BC65" s="373" t="s">
        <v>1548</v>
      </c>
      <c r="BD65" s="373">
        <v>0</v>
      </c>
      <c r="BE65" s="373">
        <v>0</v>
      </c>
      <c r="BF65" s="373" t="s">
        <v>1548</v>
      </c>
      <c r="BG65" s="373">
        <v>0</v>
      </c>
      <c r="BH65" s="373">
        <v>6</v>
      </c>
      <c r="BI65" s="373" t="s">
        <v>1548</v>
      </c>
      <c r="BJ65" s="373">
        <v>0</v>
      </c>
      <c r="BK65" s="373">
        <v>1</v>
      </c>
      <c r="BL65" s="373" t="s">
        <v>1548</v>
      </c>
      <c r="BM65" s="373">
        <v>8</v>
      </c>
      <c r="BN65" s="373">
        <v>21</v>
      </c>
      <c r="BO65" s="373">
        <v>262.5</v>
      </c>
      <c r="BP65" s="373">
        <v>100</v>
      </c>
      <c r="BQ65" s="373">
        <v>104</v>
      </c>
      <c r="BR65" s="373">
        <v>104</v>
      </c>
      <c r="BS65" s="373">
        <v>0</v>
      </c>
      <c r="BT65" s="373">
        <v>0</v>
      </c>
      <c r="BU65" s="373" t="s">
        <v>1548</v>
      </c>
      <c r="BV65" s="373">
        <v>5</v>
      </c>
      <c r="BW65" s="373">
        <v>0</v>
      </c>
      <c r="BX65" s="373">
        <v>0</v>
      </c>
      <c r="BY65" s="373">
        <v>10</v>
      </c>
      <c r="BZ65" s="373">
        <v>2</v>
      </c>
      <c r="CA65" s="373">
        <v>20</v>
      </c>
      <c r="CB65" s="373">
        <v>25</v>
      </c>
      <c r="CC65" s="373">
        <v>30</v>
      </c>
      <c r="CD65" s="373">
        <v>120</v>
      </c>
      <c r="CE65" s="373">
        <v>0</v>
      </c>
      <c r="CF65" s="373">
        <v>0</v>
      </c>
      <c r="CG65" s="373" t="s">
        <v>1548</v>
      </c>
      <c r="CH65" s="373">
        <v>10</v>
      </c>
      <c r="CI65" s="373">
        <v>6</v>
      </c>
      <c r="CJ65" s="373">
        <v>60</v>
      </c>
      <c r="CK65" s="373">
        <v>0</v>
      </c>
      <c r="CL65" s="373">
        <v>0</v>
      </c>
      <c r="CM65" s="373" t="s">
        <v>1548</v>
      </c>
      <c r="CN65" s="373">
        <v>2</v>
      </c>
      <c r="CO65" s="373">
        <v>5</v>
      </c>
      <c r="CP65" s="373">
        <v>250</v>
      </c>
      <c r="CQ65" s="373">
        <v>64</v>
      </c>
      <c r="CR65" s="373">
        <v>56</v>
      </c>
      <c r="CS65" s="373">
        <v>87.5</v>
      </c>
      <c r="CT65" s="373">
        <v>0</v>
      </c>
      <c r="CU65" s="373">
        <v>0</v>
      </c>
      <c r="CV65" s="373" t="s">
        <v>1548</v>
      </c>
      <c r="CW65" s="373">
        <v>0</v>
      </c>
      <c r="CX65" s="373">
        <v>0</v>
      </c>
      <c r="CY65" s="373" t="s">
        <v>1548</v>
      </c>
    </row>
    <row r="66" spans="1:103" ht="67.5" x14ac:dyDescent="0.25">
      <c r="A66" s="252" t="s">
        <v>1104</v>
      </c>
      <c r="B66" s="392" t="s">
        <v>1093</v>
      </c>
      <c r="C66" s="376" t="s">
        <v>1105</v>
      </c>
      <c r="D66" s="376" t="s">
        <v>1065</v>
      </c>
      <c r="E66" s="379">
        <v>6268</v>
      </c>
      <c r="F66" s="368">
        <v>4841</v>
      </c>
      <c r="G66" s="369">
        <v>0.77233567326100827</v>
      </c>
      <c r="H66" s="370">
        <v>9</v>
      </c>
      <c r="I66" s="381">
        <v>8</v>
      </c>
      <c r="J66" s="371">
        <v>88.888888888888886</v>
      </c>
      <c r="K66" s="382">
        <v>1350</v>
      </c>
      <c r="L66" s="373">
        <v>1073</v>
      </c>
      <c r="M66" s="374">
        <v>79.481481481481481</v>
      </c>
      <c r="N66" s="372">
        <v>7</v>
      </c>
      <c r="O66" s="373">
        <v>7</v>
      </c>
      <c r="P66" s="374">
        <v>100</v>
      </c>
      <c r="Q66" s="372">
        <v>20</v>
      </c>
      <c r="R66" s="373">
        <v>18</v>
      </c>
      <c r="S66" s="373">
        <v>90</v>
      </c>
      <c r="T66" s="372">
        <v>1</v>
      </c>
      <c r="U66" s="373">
        <v>0</v>
      </c>
      <c r="V66" s="374">
        <v>0</v>
      </c>
      <c r="W66" s="372">
        <v>1125</v>
      </c>
      <c r="X66" s="373">
        <v>17</v>
      </c>
      <c r="Y66" s="373">
        <v>1.5111111111111111</v>
      </c>
      <c r="Z66" s="375">
        <v>117</v>
      </c>
      <c r="AA66" s="373">
        <v>3</v>
      </c>
      <c r="AB66" s="373">
        <v>2.5641025641025639</v>
      </c>
      <c r="AC66" s="372">
        <v>280</v>
      </c>
      <c r="AD66" s="373">
        <v>22</v>
      </c>
      <c r="AE66" s="373">
        <v>7.8571428571428568</v>
      </c>
      <c r="AF66" s="375">
        <v>40</v>
      </c>
      <c r="AG66" s="373">
        <v>5</v>
      </c>
      <c r="AH66" s="373">
        <v>12.5</v>
      </c>
      <c r="AI66" s="372">
        <v>1</v>
      </c>
      <c r="AJ66" s="373">
        <v>1</v>
      </c>
      <c r="AK66" s="373">
        <v>100</v>
      </c>
      <c r="AL66" s="372">
        <v>8</v>
      </c>
      <c r="AM66" s="373">
        <v>6</v>
      </c>
      <c r="AN66" s="373">
        <v>75</v>
      </c>
      <c r="AO66" s="372">
        <v>2</v>
      </c>
      <c r="AP66" s="373">
        <v>0</v>
      </c>
      <c r="AQ66" s="373">
        <v>0</v>
      </c>
      <c r="AR66" s="375">
        <v>45</v>
      </c>
      <c r="AS66" s="373">
        <v>47</v>
      </c>
      <c r="AT66" s="373">
        <v>104.44444444444446</v>
      </c>
      <c r="AU66" s="373">
        <v>2000</v>
      </c>
      <c r="AV66" s="373">
        <v>2577</v>
      </c>
      <c r="AW66" s="373">
        <v>128.85</v>
      </c>
      <c r="AX66" s="373">
        <v>1</v>
      </c>
      <c r="AY66" s="373">
        <v>0</v>
      </c>
      <c r="AZ66" s="373">
        <v>0</v>
      </c>
      <c r="BA66" s="373">
        <v>2</v>
      </c>
      <c r="BB66" s="373">
        <v>0</v>
      </c>
      <c r="BC66" s="373">
        <v>0</v>
      </c>
      <c r="BD66" s="373">
        <v>8</v>
      </c>
      <c r="BE66" s="373">
        <v>0</v>
      </c>
      <c r="BF66" s="373">
        <v>0</v>
      </c>
      <c r="BG66" s="373">
        <v>0</v>
      </c>
      <c r="BH66" s="373">
        <v>4</v>
      </c>
      <c r="BI66" s="373" t="s">
        <v>1548</v>
      </c>
      <c r="BJ66" s="373">
        <v>6</v>
      </c>
      <c r="BK66" s="373">
        <v>7</v>
      </c>
      <c r="BL66" s="373">
        <v>116.66666666666667</v>
      </c>
      <c r="BM66" s="373">
        <v>25</v>
      </c>
      <c r="BN66" s="373">
        <v>1</v>
      </c>
      <c r="BO66" s="373">
        <v>4</v>
      </c>
      <c r="BP66" s="373">
        <v>500</v>
      </c>
      <c r="BQ66" s="373">
        <v>469</v>
      </c>
      <c r="BR66" s="373">
        <v>93.8</v>
      </c>
      <c r="BS66" s="373">
        <v>190</v>
      </c>
      <c r="BT66" s="373">
        <v>199</v>
      </c>
      <c r="BU66" s="373">
        <v>104.73684210526315</v>
      </c>
      <c r="BV66" s="373">
        <v>40</v>
      </c>
      <c r="BW66" s="373">
        <v>15</v>
      </c>
      <c r="BX66" s="373">
        <v>37.5</v>
      </c>
      <c r="BY66" s="373">
        <v>100</v>
      </c>
      <c r="BZ66" s="373">
        <v>70</v>
      </c>
      <c r="CA66" s="373">
        <v>70</v>
      </c>
      <c r="CB66" s="373">
        <v>150</v>
      </c>
      <c r="CC66" s="373">
        <v>125</v>
      </c>
      <c r="CD66" s="373">
        <v>83.333333333333343</v>
      </c>
      <c r="CE66" s="373">
        <v>0</v>
      </c>
      <c r="CF66" s="373">
        <v>0</v>
      </c>
      <c r="CG66" s="373" t="s">
        <v>1548</v>
      </c>
      <c r="CH66" s="373">
        <v>120</v>
      </c>
      <c r="CI66" s="373">
        <v>112</v>
      </c>
      <c r="CJ66" s="373">
        <v>93.333333333333329</v>
      </c>
      <c r="CK66" s="373">
        <v>13</v>
      </c>
      <c r="CL66" s="373">
        <v>10</v>
      </c>
      <c r="CM66" s="373">
        <v>76.923076923076934</v>
      </c>
      <c r="CN66" s="373">
        <v>30</v>
      </c>
      <c r="CO66" s="373">
        <v>30</v>
      </c>
      <c r="CP66" s="373">
        <v>100</v>
      </c>
      <c r="CQ66" s="373">
        <v>74</v>
      </c>
      <c r="CR66" s="373">
        <v>15</v>
      </c>
      <c r="CS66" s="373">
        <v>20.27027027027027</v>
      </c>
      <c r="CT66" s="373">
        <v>4</v>
      </c>
      <c r="CU66" s="373">
        <v>0</v>
      </c>
      <c r="CV66" s="373">
        <v>0</v>
      </c>
      <c r="CW66" s="373">
        <v>0</v>
      </c>
      <c r="CX66" s="373">
        <v>0</v>
      </c>
      <c r="CY66" s="373" t="s">
        <v>1548</v>
      </c>
    </row>
    <row r="67" spans="1:103" ht="67.5" x14ac:dyDescent="0.25">
      <c r="A67" s="252" t="s">
        <v>1106</v>
      </c>
      <c r="B67" s="392" t="s">
        <v>1093</v>
      </c>
      <c r="C67" s="376"/>
      <c r="D67" s="376" t="s">
        <v>1107</v>
      </c>
      <c r="E67" s="379">
        <v>28</v>
      </c>
      <c r="F67" s="368">
        <v>8</v>
      </c>
      <c r="G67" s="369">
        <v>0.2857142857142857</v>
      </c>
      <c r="H67" s="370">
        <v>2</v>
      </c>
      <c r="I67" s="381">
        <v>2</v>
      </c>
      <c r="J67" s="371">
        <v>100</v>
      </c>
      <c r="K67" s="382">
        <v>2</v>
      </c>
      <c r="L67" s="373">
        <v>1</v>
      </c>
      <c r="M67" s="374">
        <v>50</v>
      </c>
      <c r="N67" s="372">
        <v>0</v>
      </c>
      <c r="O67" s="373">
        <v>0</v>
      </c>
      <c r="P67" s="374" t="s">
        <v>1548</v>
      </c>
      <c r="Q67" s="372">
        <v>0</v>
      </c>
      <c r="R67" s="373">
        <v>0</v>
      </c>
      <c r="S67" s="373" t="s">
        <v>1548</v>
      </c>
      <c r="T67" s="372">
        <v>1</v>
      </c>
      <c r="U67" s="373">
        <v>0</v>
      </c>
      <c r="V67" s="374">
        <v>0</v>
      </c>
      <c r="W67" s="372">
        <v>0</v>
      </c>
      <c r="X67" s="373">
        <v>0</v>
      </c>
      <c r="Y67" s="373" t="s">
        <v>1548</v>
      </c>
      <c r="Z67" s="375">
        <v>0</v>
      </c>
      <c r="AA67" s="373">
        <v>0</v>
      </c>
      <c r="AB67" s="373" t="s">
        <v>1548</v>
      </c>
      <c r="AC67" s="372">
        <v>0</v>
      </c>
      <c r="AD67" s="373">
        <v>0</v>
      </c>
      <c r="AE67" s="373" t="s">
        <v>1548</v>
      </c>
      <c r="AF67" s="375">
        <v>2</v>
      </c>
      <c r="AG67" s="373">
        <v>0</v>
      </c>
      <c r="AH67" s="373">
        <v>0</v>
      </c>
      <c r="AI67" s="372">
        <v>0</v>
      </c>
      <c r="AJ67" s="373">
        <v>0</v>
      </c>
      <c r="AK67" s="373" t="s">
        <v>1548</v>
      </c>
      <c r="AL67" s="372">
        <v>0</v>
      </c>
      <c r="AM67" s="373">
        <v>0</v>
      </c>
      <c r="AN67" s="373" t="s">
        <v>1548</v>
      </c>
      <c r="AO67" s="372">
        <v>1</v>
      </c>
      <c r="AP67" s="373">
        <v>0</v>
      </c>
      <c r="AQ67" s="373">
        <v>0</v>
      </c>
      <c r="AR67" s="375">
        <v>3</v>
      </c>
      <c r="AS67" s="373">
        <v>0</v>
      </c>
      <c r="AT67" s="373">
        <v>0</v>
      </c>
      <c r="AU67" s="373">
        <v>0</v>
      </c>
      <c r="AV67" s="373">
        <v>0</v>
      </c>
      <c r="AW67" s="373" t="s">
        <v>1548</v>
      </c>
      <c r="AX67" s="373">
        <v>0</v>
      </c>
      <c r="AY67" s="373">
        <v>0</v>
      </c>
      <c r="AZ67" s="373" t="s">
        <v>1548</v>
      </c>
      <c r="BA67" s="373">
        <v>1</v>
      </c>
      <c r="BB67" s="373">
        <v>0</v>
      </c>
      <c r="BC67" s="373">
        <v>0</v>
      </c>
      <c r="BD67" s="373">
        <v>0</v>
      </c>
      <c r="BE67" s="373">
        <v>0</v>
      </c>
      <c r="BF67" s="373" t="s">
        <v>1548</v>
      </c>
      <c r="BG67" s="373">
        <v>0</v>
      </c>
      <c r="BH67" s="373">
        <v>0</v>
      </c>
      <c r="BI67" s="373" t="s">
        <v>1548</v>
      </c>
      <c r="BJ67" s="373">
        <v>1</v>
      </c>
      <c r="BK67" s="373">
        <v>0</v>
      </c>
      <c r="BL67" s="373">
        <v>0</v>
      </c>
      <c r="BM67" s="373">
        <v>0</v>
      </c>
      <c r="BN67" s="373">
        <v>0</v>
      </c>
      <c r="BO67" s="373" t="s">
        <v>1548</v>
      </c>
      <c r="BP67" s="373">
        <v>1</v>
      </c>
      <c r="BQ67" s="373">
        <v>0</v>
      </c>
      <c r="BR67" s="373">
        <v>0</v>
      </c>
      <c r="BS67" s="373">
        <v>0</v>
      </c>
      <c r="BT67" s="373">
        <v>0</v>
      </c>
      <c r="BU67" s="373" t="s">
        <v>1548</v>
      </c>
      <c r="BV67" s="373">
        <v>1</v>
      </c>
      <c r="BW67" s="373">
        <v>0</v>
      </c>
      <c r="BX67" s="373">
        <v>0</v>
      </c>
      <c r="BY67" s="373">
        <v>2</v>
      </c>
      <c r="BZ67" s="373">
        <v>2</v>
      </c>
      <c r="CA67" s="373">
        <v>100</v>
      </c>
      <c r="CB67" s="373">
        <v>0</v>
      </c>
      <c r="CC67" s="373">
        <v>0</v>
      </c>
      <c r="CD67" s="373" t="s">
        <v>1548</v>
      </c>
      <c r="CE67" s="373">
        <v>0</v>
      </c>
      <c r="CF67" s="373">
        <v>0</v>
      </c>
      <c r="CG67" s="373" t="s">
        <v>1548</v>
      </c>
      <c r="CH67" s="373">
        <v>8</v>
      </c>
      <c r="CI67" s="373">
        <v>2</v>
      </c>
      <c r="CJ67" s="373">
        <v>25</v>
      </c>
      <c r="CK67" s="373">
        <v>1</v>
      </c>
      <c r="CL67" s="373">
        <v>0</v>
      </c>
      <c r="CM67" s="373">
        <v>0</v>
      </c>
      <c r="CN67" s="373">
        <v>1</v>
      </c>
      <c r="CO67" s="373">
        <v>1</v>
      </c>
      <c r="CP67" s="373">
        <v>100</v>
      </c>
      <c r="CQ67" s="373">
        <v>1</v>
      </c>
      <c r="CR67" s="373">
        <v>0</v>
      </c>
      <c r="CS67" s="373">
        <v>0</v>
      </c>
      <c r="CT67" s="373">
        <v>0</v>
      </c>
      <c r="CU67" s="373">
        <v>0</v>
      </c>
      <c r="CV67" s="373" t="s">
        <v>1548</v>
      </c>
      <c r="CW67" s="373">
        <v>0</v>
      </c>
      <c r="CX67" s="373">
        <v>0</v>
      </c>
      <c r="CY67" s="373" t="s">
        <v>1548</v>
      </c>
    </row>
    <row r="68" spans="1:103" ht="67.5" x14ac:dyDescent="0.25">
      <c r="A68" s="252" t="s">
        <v>1108</v>
      </c>
      <c r="B68" s="392" t="s">
        <v>1093</v>
      </c>
      <c r="C68" s="378" t="s">
        <v>1109</v>
      </c>
      <c r="D68" s="376" t="s">
        <v>1110</v>
      </c>
      <c r="E68" s="379">
        <v>17</v>
      </c>
      <c r="F68" s="368">
        <v>9</v>
      </c>
      <c r="G68" s="369">
        <v>0.52941176470588236</v>
      </c>
      <c r="H68" s="370">
        <v>0</v>
      </c>
      <c r="I68" s="371">
        <v>0</v>
      </c>
      <c r="J68" s="371" t="s">
        <v>1548</v>
      </c>
      <c r="K68" s="382">
        <v>5</v>
      </c>
      <c r="L68" s="373">
        <v>0</v>
      </c>
      <c r="M68" s="374">
        <v>0</v>
      </c>
      <c r="N68" s="372">
        <v>0</v>
      </c>
      <c r="O68" s="373">
        <v>0</v>
      </c>
      <c r="P68" s="374" t="s">
        <v>1548</v>
      </c>
      <c r="Q68" s="372">
        <v>0</v>
      </c>
      <c r="R68" s="373">
        <v>0</v>
      </c>
      <c r="S68" s="373" t="s">
        <v>1548</v>
      </c>
      <c r="T68" s="372">
        <v>0</v>
      </c>
      <c r="U68" s="373">
        <v>0</v>
      </c>
      <c r="V68" s="374" t="s">
        <v>1548</v>
      </c>
      <c r="W68" s="372">
        <v>6</v>
      </c>
      <c r="X68" s="373">
        <v>6</v>
      </c>
      <c r="Y68" s="373">
        <v>100</v>
      </c>
      <c r="Z68" s="375">
        <v>0</v>
      </c>
      <c r="AA68" s="373">
        <v>0</v>
      </c>
      <c r="AB68" s="373" t="s">
        <v>1548</v>
      </c>
      <c r="AC68" s="372">
        <v>0</v>
      </c>
      <c r="AD68" s="373">
        <v>0</v>
      </c>
      <c r="AE68" s="373" t="s">
        <v>1548</v>
      </c>
      <c r="AF68" s="375">
        <v>0</v>
      </c>
      <c r="AG68" s="373">
        <v>0</v>
      </c>
      <c r="AH68" s="373" t="s">
        <v>1548</v>
      </c>
      <c r="AI68" s="372">
        <v>0</v>
      </c>
      <c r="AJ68" s="373">
        <v>0</v>
      </c>
      <c r="AK68" s="373" t="s">
        <v>1548</v>
      </c>
      <c r="AL68" s="372">
        <v>0</v>
      </c>
      <c r="AM68" s="373">
        <v>0</v>
      </c>
      <c r="AN68" s="373" t="s">
        <v>1548</v>
      </c>
      <c r="AO68" s="372">
        <v>0</v>
      </c>
      <c r="AP68" s="373">
        <v>0</v>
      </c>
      <c r="AQ68" s="373" t="s">
        <v>1548</v>
      </c>
      <c r="AR68" s="375">
        <v>0</v>
      </c>
      <c r="AS68" s="373">
        <v>0</v>
      </c>
      <c r="AT68" s="373" t="s">
        <v>1548</v>
      </c>
      <c r="AU68" s="373">
        <v>4</v>
      </c>
      <c r="AV68" s="373">
        <v>3</v>
      </c>
      <c r="AW68" s="373">
        <v>75</v>
      </c>
      <c r="AX68" s="373">
        <v>0</v>
      </c>
      <c r="AY68" s="373">
        <v>0</v>
      </c>
      <c r="AZ68" s="373" t="s">
        <v>1548</v>
      </c>
      <c r="BA68" s="373">
        <v>0</v>
      </c>
      <c r="BB68" s="373">
        <v>0</v>
      </c>
      <c r="BC68" s="373" t="s">
        <v>1548</v>
      </c>
      <c r="BD68" s="373">
        <v>0</v>
      </c>
      <c r="BE68" s="373">
        <v>0</v>
      </c>
      <c r="BF68" s="373" t="s">
        <v>1548</v>
      </c>
      <c r="BG68" s="373">
        <v>0</v>
      </c>
      <c r="BH68" s="373">
        <v>0</v>
      </c>
      <c r="BI68" s="373" t="s">
        <v>1548</v>
      </c>
      <c r="BJ68" s="373">
        <v>0</v>
      </c>
      <c r="BK68" s="373">
        <v>0</v>
      </c>
      <c r="BL68" s="373" t="s">
        <v>1548</v>
      </c>
      <c r="BM68" s="373">
        <v>0</v>
      </c>
      <c r="BN68" s="373">
        <v>0</v>
      </c>
      <c r="BO68" s="373" t="s">
        <v>1548</v>
      </c>
      <c r="BP68" s="373">
        <v>1</v>
      </c>
      <c r="BQ68" s="373">
        <v>0</v>
      </c>
      <c r="BR68" s="373">
        <v>0</v>
      </c>
      <c r="BS68" s="373">
        <v>0</v>
      </c>
      <c r="BT68" s="373">
        <v>0</v>
      </c>
      <c r="BU68" s="373" t="s">
        <v>1548</v>
      </c>
      <c r="BV68" s="373">
        <v>1</v>
      </c>
      <c r="BW68" s="373">
        <v>0</v>
      </c>
      <c r="BX68" s="373">
        <v>0</v>
      </c>
      <c r="BY68" s="373">
        <v>0</v>
      </c>
      <c r="BZ68" s="373">
        <v>0</v>
      </c>
      <c r="CA68" s="373" t="s">
        <v>1548</v>
      </c>
      <c r="CB68" s="373">
        <v>0</v>
      </c>
      <c r="CC68" s="373">
        <v>0</v>
      </c>
      <c r="CD68" s="373" t="s">
        <v>1548</v>
      </c>
      <c r="CE68" s="373">
        <v>0</v>
      </c>
      <c r="CF68" s="373">
        <v>0</v>
      </c>
      <c r="CG68" s="373" t="s">
        <v>1548</v>
      </c>
      <c r="CH68" s="373">
        <v>0</v>
      </c>
      <c r="CI68" s="373">
        <v>0</v>
      </c>
      <c r="CJ68" s="373" t="s">
        <v>1548</v>
      </c>
      <c r="CK68" s="373">
        <v>0</v>
      </c>
      <c r="CL68" s="373">
        <v>0</v>
      </c>
      <c r="CM68" s="373" t="s">
        <v>1548</v>
      </c>
      <c r="CN68" s="373">
        <v>0</v>
      </c>
      <c r="CO68" s="373">
        <v>0</v>
      </c>
      <c r="CP68" s="373" t="s">
        <v>1548</v>
      </c>
      <c r="CQ68" s="373">
        <v>0</v>
      </c>
      <c r="CR68" s="373">
        <v>0</v>
      </c>
      <c r="CS68" s="373" t="s">
        <v>1548</v>
      </c>
      <c r="CT68" s="373">
        <v>0</v>
      </c>
      <c r="CU68" s="373">
        <v>0</v>
      </c>
      <c r="CV68" s="373" t="s">
        <v>1548</v>
      </c>
      <c r="CW68" s="373">
        <v>0</v>
      </c>
      <c r="CX68" s="373">
        <v>0</v>
      </c>
      <c r="CY68" s="373" t="s">
        <v>1548</v>
      </c>
    </row>
    <row r="69" spans="1:103" ht="67.5" x14ac:dyDescent="0.25">
      <c r="A69" s="252" t="s">
        <v>1111</v>
      </c>
      <c r="B69" s="392" t="s">
        <v>1093</v>
      </c>
      <c r="C69" s="378"/>
      <c r="D69" s="376" t="s">
        <v>1112</v>
      </c>
      <c r="E69" s="379">
        <v>29</v>
      </c>
      <c r="F69" s="368">
        <v>23</v>
      </c>
      <c r="G69" s="369">
        <v>0.7931034482758621</v>
      </c>
      <c r="H69" s="370">
        <v>0</v>
      </c>
      <c r="I69" s="381">
        <v>0</v>
      </c>
      <c r="J69" s="371" t="s">
        <v>1548</v>
      </c>
      <c r="K69" s="382">
        <v>1</v>
      </c>
      <c r="L69" s="373">
        <v>1</v>
      </c>
      <c r="M69" s="374">
        <v>100</v>
      </c>
      <c r="N69" s="372">
        <v>0</v>
      </c>
      <c r="O69" s="373">
        <v>0</v>
      </c>
      <c r="P69" s="374" t="s">
        <v>1548</v>
      </c>
      <c r="Q69" s="372">
        <v>0</v>
      </c>
      <c r="R69" s="373">
        <v>0</v>
      </c>
      <c r="S69" s="373" t="s">
        <v>1548</v>
      </c>
      <c r="T69" s="372">
        <v>0</v>
      </c>
      <c r="U69" s="373">
        <v>0</v>
      </c>
      <c r="V69" s="374" t="s">
        <v>1548</v>
      </c>
      <c r="W69" s="372">
        <v>10</v>
      </c>
      <c r="X69" s="373">
        <v>10</v>
      </c>
      <c r="Y69" s="373">
        <v>100</v>
      </c>
      <c r="Z69" s="375">
        <v>0</v>
      </c>
      <c r="AA69" s="373">
        <v>0</v>
      </c>
      <c r="AB69" s="373" t="s">
        <v>1548</v>
      </c>
      <c r="AC69" s="372">
        <v>0</v>
      </c>
      <c r="AD69" s="373">
        <v>0</v>
      </c>
      <c r="AE69" s="373" t="s">
        <v>1548</v>
      </c>
      <c r="AF69" s="375">
        <v>0</v>
      </c>
      <c r="AG69" s="373">
        <v>0</v>
      </c>
      <c r="AH69" s="373" t="s">
        <v>1548</v>
      </c>
      <c r="AI69" s="372">
        <v>0</v>
      </c>
      <c r="AJ69" s="373">
        <v>0</v>
      </c>
      <c r="AK69" s="373" t="s">
        <v>1548</v>
      </c>
      <c r="AL69" s="372">
        <v>0</v>
      </c>
      <c r="AM69" s="373">
        <v>0</v>
      </c>
      <c r="AN69" s="373" t="s">
        <v>1548</v>
      </c>
      <c r="AO69" s="372">
        <v>0</v>
      </c>
      <c r="AP69" s="373">
        <v>0</v>
      </c>
      <c r="AQ69" s="373" t="s">
        <v>1548</v>
      </c>
      <c r="AR69" s="375">
        <v>0</v>
      </c>
      <c r="AS69" s="373">
        <v>0</v>
      </c>
      <c r="AT69" s="373" t="s">
        <v>1548</v>
      </c>
      <c r="AU69" s="373">
        <v>0</v>
      </c>
      <c r="AV69" s="373">
        <v>0</v>
      </c>
      <c r="AW69" s="373" t="s">
        <v>1548</v>
      </c>
      <c r="AX69" s="373">
        <v>0</v>
      </c>
      <c r="AY69" s="373">
        <v>0</v>
      </c>
      <c r="AZ69" s="373" t="s">
        <v>1548</v>
      </c>
      <c r="BA69" s="373">
        <v>0</v>
      </c>
      <c r="BB69" s="373">
        <v>0</v>
      </c>
      <c r="BC69" s="373" t="s">
        <v>1548</v>
      </c>
      <c r="BD69" s="373">
        <v>0</v>
      </c>
      <c r="BE69" s="373">
        <v>0</v>
      </c>
      <c r="BF69" s="373" t="s">
        <v>1548</v>
      </c>
      <c r="BG69" s="373">
        <v>0</v>
      </c>
      <c r="BH69" s="373">
        <v>0</v>
      </c>
      <c r="BI69" s="373" t="s">
        <v>1548</v>
      </c>
      <c r="BJ69" s="373">
        <v>1</v>
      </c>
      <c r="BK69" s="373">
        <v>0</v>
      </c>
      <c r="BL69" s="373">
        <v>0</v>
      </c>
      <c r="BM69" s="373">
        <v>0</v>
      </c>
      <c r="BN69" s="373">
        <v>0</v>
      </c>
      <c r="BO69" s="373" t="s">
        <v>1548</v>
      </c>
      <c r="BP69" s="373">
        <v>2</v>
      </c>
      <c r="BQ69" s="373">
        <v>1</v>
      </c>
      <c r="BR69" s="373">
        <v>50</v>
      </c>
      <c r="BS69" s="373">
        <v>0</v>
      </c>
      <c r="BT69" s="373">
        <v>0</v>
      </c>
      <c r="BU69" s="373" t="s">
        <v>1548</v>
      </c>
      <c r="BV69" s="373">
        <v>1</v>
      </c>
      <c r="BW69" s="373">
        <v>1</v>
      </c>
      <c r="BX69" s="373">
        <v>100</v>
      </c>
      <c r="BY69" s="373">
        <v>3</v>
      </c>
      <c r="BZ69" s="373">
        <v>3</v>
      </c>
      <c r="CA69" s="373">
        <v>100</v>
      </c>
      <c r="CB69" s="373">
        <v>0</v>
      </c>
      <c r="CC69" s="373">
        <v>0</v>
      </c>
      <c r="CD69" s="373" t="s">
        <v>1548</v>
      </c>
      <c r="CE69" s="373">
        <v>0</v>
      </c>
      <c r="CF69" s="373">
        <v>0</v>
      </c>
      <c r="CG69" s="373" t="s">
        <v>1548</v>
      </c>
      <c r="CH69" s="373">
        <v>1</v>
      </c>
      <c r="CI69" s="373">
        <v>1</v>
      </c>
      <c r="CJ69" s="373">
        <v>100</v>
      </c>
      <c r="CK69" s="373">
        <v>0</v>
      </c>
      <c r="CL69" s="373">
        <v>0</v>
      </c>
      <c r="CM69" s="373" t="s">
        <v>1548</v>
      </c>
      <c r="CN69" s="373">
        <v>10</v>
      </c>
      <c r="CO69" s="373">
        <v>6</v>
      </c>
      <c r="CP69" s="373">
        <v>60</v>
      </c>
      <c r="CQ69" s="373">
        <v>0</v>
      </c>
      <c r="CR69" s="373">
        <v>0</v>
      </c>
      <c r="CS69" s="373" t="s">
        <v>1548</v>
      </c>
      <c r="CT69" s="373">
        <v>0</v>
      </c>
      <c r="CU69" s="373">
        <v>0</v>
      </c>
      <c r="CV69" s="373" t="s">
        <v>1548</v>
      </c>
      <c r="CW69" s="373">
        <v>0</v>
      </c>
      <c r="CX69" s="373">
        <v>0</v>
      </c>
      <c r="CY69" s="373" t="s">
        <v>1548</v>
      </c>
    </row>
    <row r="70" spans="1:103" ht="67.5" x14ac:dyDescent="0.25">
      <c r="A70" s="252" t="s">
        <v>1113</v>
      </c>
      <c r="B70" s="392" t="s">
        <v>1093</v>
      </c>
      <c r="C70" s="378"/>
      <c r="D70" s="393" t="s">
        <v>1114</v>
      </c>
      <c r="E70" s="379">
        <v>30</v>
      </c>
      <c r="F70" s="368">
        <v>30</v>
      </c>
      <c r="G70" s="369">
        <v>1</v>
      </c>
      <c r="H70" s="380">
        <v>0</v>
      </c>
      <c r="I70" s="381">
        <v>0</v>
      </c>
      <c r="J70" s="371" t="s">
        <v>1548</v>
      </c>
      <c r="K70" s="382">
        <v>5</v>
      </c>
      <c r="L70" s="373">
        <v>2</v>
      </c>
      <c r="M70" s="374">
        <v>40</v>
      </c>
      <c r="N70" s="372">
        <v>0</v>
      </c>
      <c r="O70" s="373">
        <v>0</v>
      </c>
      <c r="P70" s="374" t="s">
        <v>1548</v>
      </c>
      <c r="Q70" s="372">
        <v>0</v>
      </c>
      <c r="R70" s="373">
        <v>0</v>
      </c>
      <c r="S70" s="373" t="s">
        <v>1548</v>
      </c>
      <c r="T70" s="372">
        <v>0</v>
      </c>
      <c r="U70" s="373">
        <v>0</v>
      </c>
      <c r="V70" s="374" t="s">
        <v>1548</v>
      </c>
      <c r="W70" s="372">
        <v>6</v>
      </c>
      <c r="X70" s="373">
        <v>1</v>
      </c>
      <c r="Y70" s="373">
        <v>16.666666666666664</v>
      </c>
      <c r="Z70" s="375">
        <v>0</v>
      </c>
      <c r="AA70" s="373">
        <v>0</v>
      </c>
      <c r="AB70" s="373" t="s">
        <v>1548</v>
      </c>
      <c r="AC70" s="372">
        <v>0</v>
      </c>
      <c r="AD70" s="373">
        <v>0</v>
      </c>
      <c r="AE70" s="373" t="s">
        <v>1548</v>
      </c>
      <c r="AF70" s="375">
        <v>0</v>
      </c>
      <c r="AG70" s="373">
        <v>0</v>
      </c>
      <c r="AH70" s="373" t="s">
        <v>1548</v>
      </c>
      <c r="AI70" s="372">
        <v>0</v>
      </c>
      <c r="AJ70" s="373">
        <v>0</v>
      </c>
      <c r="AK70" s="373" t="s">
        <v>1548</v>
      </c>
      <c r="AL70" s="372">
        <v>0</v>
      </c>
      <c r="AM70" s="373">
        <v>0</v>
      </c>
      <c r="AN70" s="373" t="s">
        <v>1548</v>
      </c>
      <c r="AO70" s="372">
        <v>0</v>
      </c>
      <c r="AP70" s="373">
        <v>0</v>
      </c>
      <c r="AQ70" s="373" t="s">
        <v>1548</v>
      </c>
      <c r="AR70" s="375">
        <v>8</v>
      </c>
      <c r="AS70" s="373">
        <v>8</v>
      </c>
      <c r="AT70" s="373">
        <v>100</v>
      </c>
      <c r="AU70" s="373">
        <v>4</v>
      </c>
      <c r="AV70" s="373">
        <v>6</v>
      </c>
      <c r="AW70" s="373">
        <v>150</v>
      </c>
      <c r="AX70" s="373">
        <v>0</v>
      </c>
      <c r="AY70" s="373">
        <v>0</v>
      </c>
      <c r="AZ70" s="373" t="s">
        <v>1548</v>
      </c>
      <c r="BA70" s="373">
        <v>0</v>
      </c>
      <c r="BB70" s="373">
        <v>0</v>
      </c>
      <c r="BC70" s="373" t="s">
        <v>1548</v>
      </c>
      <c r="BD70" s="373">
        <v>0</v>
      </c>
      <c r="BE70" s="373">
        <v>0</v>
      </c>
      <c r="BF70" s="373" t="s">
        <v>1548</v>
      </c>
      <c r="BG70" s="373">
        <v>0</v>
      </c>
      <c r="BH70" s="373">
        <v>0</v>
      </c>
      <c r="BI70" s="373" t="s">
        <v>1548</v>
      </c>
      <c r="BJ70" s="373">
        <v>0</v>
      </c>
      <c r="BK70" s="373">
        <v>7</v>
      </c>
      <c r="BL70" s="373" t="s">
        <v>1548</v>
      </c>
      <c r="BM70" s="373">
        <v>0</v>
      </c>
      <c r="BN70" s="373">
        <v>0</v>
      </c>
      <c r="BO70" s="373" t="s">
        <v>1548</v>
      </c>
      <c r="BP70" s="373">
        <v>2</v>
      </c>
      <c r="BQ70" s="373">
        <v>2</v>
      </c>
      <c r="BR70" s="373">
        <v>100</v>
      </c>
      <c r="BS70" s="373">
        <v>0</v>
      </c>
      <c r="BT70" s="373">
        <v>0</v>
      </c>
      <c r="BU70" s="373" t="s">
        <v>1548</v>
      </c>
      <c r="BV70" s="373">
        <v>1</v>
      </c>
      <c r="BW70" s="373">
        <v>0</v>
      </c>
      <c r="BX70" s="373">
        <v>0</v>
      </c>
      <c r="BY70" s="373">
        <v>3</v>
      </c>
      <c r="BZ70" s="373">
        <v>3</v>
      </c>
      <c r="CA70" s="373">
        <v>100</v>
      </c>
      <c r="CB70" s="373">
        <v>0</v>
      </c>
      <c r="CC70" s="373">
        <v>0</v>
      </c>
      <c r="CD70" s="373" t="s">
        <v>1548</v>
      </c>
      <c r="CE70" s="373">
        <v>0</v>
      </c>
      <c r="CF70" s="373">
        <v>0</v>
      </c>
      <c r="CG70" s="373" t="s">
        <v>1548</v>
      </c>
      <c r="CH70" s="373">
        <v>1</v>
      </c>
      <c r="CI70" s="373">
        <v>1</v>
      </c>
      <c r="CJ70" s="373">
        <v>100</v>
      </c>
      <c r="CK70" s="373">
        <v>0</v>
      </c>
      <c r="CL70" s="373">
        <v>0</v>
      </c>
      <c r="CM70" s="373" t="s">
        <v>1548</v>
      </c>
      <c r="CN70" s="373">
        <v>0</v>
      </c>
      <c r="CO70" s="373">
        <v>0</v>
      </c>
      <c r="CP70" s="373" t="s">
        <v>1548</v>
      </c>
      <c r="CQ70" s="373">
        <v>0</v>
      </c>
      <c r="CR70" s="373">
        <v>0</v>
      </c>
      <c r="CS70" s="373" t="s">
        <v>1548</v>
      </c>
      <c r="CT70" s="373">
        <v>0</v>
      </c>
      <c r="CU70" s="373">
        <v>0</v>
      </c>
      <c r="CV70" s="373" t="s">
        <v>1548</v>
      </c>
      <c r="CW70" s="373">
        <v>0</v>
      </c>
      <c r="CX70" s="373">
        <v>0</v>
      </c>
      <c r="CY70" s="373" t="s">
        <v>1548</v>
      </c>
    </row>
    <row r="71" spans="1:103" ht="67.5" x14ac:dyDescent="0.25">
      <c r="A71" s="252" t="s">
        <v>1115</v>
      </c>
      <c r="B71" s="392" t="s">
        <v>1093</v>
      </c>
      <c r="C71" s="376" t="s">
        <v>1116</v>
      </c>
      <c r="D71" s="376" t="s">
        <v>1117</v>
      </c>
      <c r="E71" s="379">
        <v>58236</v>
      </c>
      <c r="F71" s="368">
        <v>77816</v>
      </c>
      <c r="G71" s="369">
        <v>1.3362181468507452</v>
      </c>
      <c r="H71" s="380">
        <v>270</v>
      </c>
      <c r="I71" s="381">
        <v>354</v>
      </c>
      <c r="J71" s="371">
        <v>131.11111111111111</v>
      </c>
      <c r="K71" s="382">
        <v>200</v>
      </c>
      <c r="L71" s="373">
        <v>314</v>
      </c>
      <c r="M71" s="374">
        <v>157</v>
      </c>
      <c r="N71" s="372">
        <v>500</v>
      </c>
      <c r="O71" s="373">
        <v>1936</v>
      </c>
      <c r="P71" s="374">
        <v>387.2</v>
      </c>
      <c r="Q71" s="372">
        <v>1349</v>
      </c>
      <c r="R71" s="373">
        <v>4859</v>
      </c>
      <c r="S71" s="373">
        <v>360.19273535952556</v>
      </c>
      <c r="T71" s="372">
        <v>4000</v>
      </c>
      <c r="U71" s="373">
        <v>11274</v>
      </c>
      <c r="V71" s="374">
        <v>281.84999999999997</v>
      </c>
      <c r="W71" s="372">
        <v>11000</v>
      </c>
      <c r="X71" s="373">
        <v>9720</v>
      </c>
      <c r="Y71" s="373">
        <v>88.36363636363636</v>
      </c>
      <c r="Z71" s="375">
        <v>1865</v>
      </c>
      <c r="AA71" s="373">
        <v>1742</v>
      </c>
      <c r="AB71" s="373">
        <v>93.404825737265412</v>
      </c>
      <c r="AC71" s="372">
        <v>5000</v>
      </c>
      <c r="AD71" s="373">
        <v>5302</v>
      </c>
      <c r="AE71" s="373">
        <v>106.04</v>
      </c>
      <c r="AF71" s="375">
        <v>3000</v>
      </c>
      <c r="AG71" s="373">
        <v>3841</v>
      </c>
      <c r="AH71" s="373">
        <v>128.03333333333333</v>
      </c>
      <c r="AI71" s="372">
        <v>1300</v>
      </c>
      <c r="AJ71" s="373">
        <v>1387</v>
      </c>
      <c r="AK71" s="373">
        <v>106.69230769230768</v>
      </c>
      <c r="AL71" s="372">
        <v>6000</v>
      </c>
      <c r="AM71" s="373">
        <v>8401</v>
      </c>
      <c r="AN71" s="373">
        <v>140.01666666666665</v>
      </c>
      <c r="AO71" s="372">
        <v>2</v>
      </c>
      <c r="AP71" s="373">
        <v>0</v>
      </c>
      <c r="AQ71" s="373">
        <v>0</v>
      </c>
      <c r="AR71" s="375">
        <v>4000</v>
      </c>
      <c r="AS71" s="373">
        <v>3715</v>
      </c>
      <c r="AT71" s="373">
        <v>92.875</v>
      </c>
      <c r="AU71" s="373">
        <v>1500</v>
      </c>
      <c r="AV71" s="373">
        <v>1084</v>
      </c>
      <c r="AW71" s="373">
        <v>72.266666666666666</v>
      </c>
      <c r="AX71" s="373">
        <v>50</v>
      </c>
      <c r="AY71" s="373">
        <v>34</v>
      </c>
      <c r="AZ71" s="373">
        <v>68</v>
      </c>
      <c r="BA71" s="373">
        <v>30</v>
      </c>
      <c r="BB71" s="373">
        <v>17</v>
      </c>
      <c r="BC71" s="373">
        <v>56.666666666666664</v>
      </c>
      <c r="BD71" s="373">
        <v>400</v>
      </c>
      <c r="BE71" s="373">
        <v>275</v>
      </c>
      <c r="BF71" s="373">
        <v>68.75</v>
      </c>
      <c r="BG71" s="373">
        <v>1095</v>
      </c>
      <c r="BH71" s="373">
        <v>4044</v>
      </c>
      <c r="BI71" s="373">
        <v>369.3150684931507</v>
      </c>
      <c r="BJ71" s="373">
        <v>415</v>
      </c>
      <c r="BK71" s="373">
        <v>519</v>
      </c>
      <c r="BL71" s="373">
        <v>125.06024096385542</v>
      </c>
      <c r="BM71" s="373">
        <v>2500</v>
      </c>
      <c r="BN71" s="373">
        <v>987</v>
      </c>
      <c r="BO71" s="373">
        <v>39.479999999999997</v>
      </c>
      <c r="BP71" s="373">
        <v>500</v>
      </c>
      <c r="BQ71" s="373">
        <v>793</v>
      </c>
      <c r="BR71" s="373">
        <v>158.6</v>
      </c>
      <c r="BS71" s="373">
        <v>2700</v>
      </c>
      <c r="BT71" s="373">
        <v>1775</v>
      </c>
      <c r="BU71" s="373">
        <v>65.740740740740748</v>
      </c>
      <c r="BV71" s="373">
        <v>210</v>
      </c>
      <c r="BW71" s="373">
        <v>417</v>
      </c>
      <c r="BX71" s="373">
        <v>198.57142857142858</v>
      </c>
      <c r="BY71" s="373">
        <v>2800</v>
      </c>
      <c r="BZ71" s="373">
        <v>4350</v>
      </c>
      <c r="CA71" s="373">
        <v>155.35714285714286</v>
      </c>
      <c r="CB71" s="373">
        <v>150</v>
      </c>
      <c r="CC71" s="373">
        <v>645</v>
      </c>
      <c r="CD71" s="373">
        <v>430</v>
      </c>
      <c r="CE71" s="373">
        <v>0</v>
      </c>
      <c r="CF71" s="373">
        <v>0</v>
      </c>
      <c r="CG71" s="373" t="s">
        <v>1548</v>
      </c>
      <c r="CH71" s="373">
        <v>3000</v>
      </c>
      <c r="CI71" s="373">
        <v>2163</v>
      </c>
      <c r="CJ71" s="373">
        <v>72.099999999999994</v>
      </c>
      <c r="CK71" s="373">
        <v>700</v>
      </c>
      <c r="CL71" s="373">
        <v>675</v>
      </c>
      <c r="CM71" s="373">
        <v>96.428571428571431</v>
      </c>
      <c r="CN71" s="373">
        <v>3000</v>
      </c>
      <c r="CO71" s="373">
        <v>5333</v>
      </c>
      <c r="CP71" s="373">
        <v>177.76666666666668</v>
      </c>
      <c r="CQ71" s="373">
        <v>700</v>
      </c>
      <c r="CR71" s="373">
        <v>1860</v>
      </c>
      <c r="CS71" s="373">
        <v>265.71428571428572</v>
      </c>
      <c r="CT71" s="373">
        <v>0</v>
      </c>
      <c r="CU71" s="373">
        <v>0</v>
      </c>
      <c r="CV71" s="373" t="s">
        <v>1548</v>
      </c>
      <c r="CW71" s="373">
        <v>0</v>
      </c>
      <c r="CX71" s="373">
        <v>0</v>
      </c>
      <c r="CY71" s="373" t="s">
        <v>1548</v>
      </c>
    </row>
    <row r="72" spans="1:103" ht="67.5" x14ac:dyDescent="0.25">
      <c r="A72" s="252" t="s">
        <v>1118</v>
      </c>
      <c r="B72" s="392" t="s">
        <v>1093</v>
      </c>
      <c r="C72" s="376"/>
      <c r="D72" s="376" t="s">
        <v>1119</v>
      </c>
      <c r="E72" s="379">
        <v>1374</v>
      </c>
      <c r="F72" s="368">
        <v>567</v>
      </c>
      <c r="G72" s="369">
        <v>0.4126637554585153</v>
      </c>
      <c r="H72" s="380">
        <v>50</v>
      </c>
      <c r="I72" s="381">
        <v>61</v>
      </c>
      <c r="J72" s="371">
        <v>122</v>
      </c>
      <c r="K72" s="382">
        <v>60</v>
      </c>
      <c r="L72" s="373">
        <v>40</v>
      </c>
      <c r="M72" s="374">
        <v>66.666666666666657</v>
      </c>
      <c r="N72" s="372">
        <v>20</v>
      </c>
      <c r="O72" s="373">
        <v>21</v>
      </c>
      <c r="P72" s="374">
        <v>105</v>
      </c>
      <c r="Q72" s="372">
        <v>0</v>
      </c>
      <c r="R72" s="373">
        <v>0</v>
      </c>
      <c r="S72" s="373" t="s">
        <v>1548</v>
      </c>
      <c r="T72" s="372">
        <v>500</v>
      </c>
      <c r="U72" s="373">
        <v>0</v>
      </c>
      <c r="V72" s="374">
        <v>0</v>
      </c>
      <c r="W72" s="372">
        <v>0</v>
      </c>
      <c r="X72" s="373">
        <v>0</v>
      </c>
      <c r="Y72" s="373" t="s">
        <v>1548</v>
      </c>
      <c r="Z72" s="375">
        <v>40</v>
      </c>
      <c r="AA72" s="373">
        <v>6</v>
      </c>
      <c r="AB72" s="373">
        <v>15</v>
      </c>
      <c r="AC72" s="372">
        <v>0</v>
      </c>
      <c r="AD72" s="373">
        <v>0</v>
      </c>
      <c r="AE72" s="373" t="s">
        <v>1548</v>
      </c>
      <c r="AF72" s="375">
        <v>0</v>
      </c>
      <c r="AG72" s="373">
        <v>38</v>
      </c>
      <c r="AH72" s="373" t="s">
        <v>1548</v>
      </c>
      <c r="AI72" s="372">
        <v>0</v>
      </c>
      <c r="AJ72" s="373">
        <v>0</v>
      </c>
      <c r="AK72" s="373" t="s">
        <v>1548</v>
      </c>
      <c r="AL72" s="372">
        <v>0</v>
      </c>
      <c r="AM72" s="373">
        <v>0</v>
      </c>
      <c r="AN72" s="373" t="s">
        <v>1548</v>
      </c>
      <c r="AO72" s="372">
        <v>0</v>
      </c>
      <c r="AP72" s="373">
        <v>0</v>
      </c>
      <c r="AQ72" s="373" t="s">
        <v>1548</v>
      </c>
      <c r="AR72" s="375">
        <v>0</v>
      </c>
      <c r="AS72" s="373">
        <v>24</v>
      </c>
      <c r="AT72" s="373" t="s">
        <v>1548</v>
      </c>
      <c r="AU72" s="373">
        <v>0</v>
      </c>
      <c r="AV72" s="373">
        <v>0</v>
      </c>
      <c r="AW72" s="373" t="s">
        <v>1548</v>
      </c>
      <c r="AX72" s="373">
        <v>0</v>
      </c>
      <c r="AY72" s="373">
        <v>0</v>
      </c>
      <c r="AZ72" s="373" t="s">
        <v>1548</v>
      </c>
      <c r="BA72" s="373">
        <v>11</v>
      </c>
      <c r="BB72" s="373">
        <v>23</v>
      </c>
      <c r="BC72" s="373">
        <v>209.09090909090909</v>
      </c>
      <c r="BD72" s="373">
        <v>0</v>
      </c>
      <c r="BE72" s="373">
        <v>0</v>
      </c>
      <c r="BF72" s="373" t="s">
        <v>1548</v>
      </c>
      <c r="BG72" s="373">
        <v>0</v>
      </c>
      <c r="BH72" s="373">
        <v>0</v>
      </c>
      <c r="BI72" s="373" t="s">
        <v>1548</v>
      </c>
      <c r="BJ72" s="373">
        <v>64</v>
      </c>
      <c r="BK72" s="373">
        <v>0</v>
      </c>
      <c r="BL72" s="373">
        <v>0</v>
      </c>
      <c r="BM72" s="373">
        <v>80</v>
      </c>
      <c r="BN72" s="373">
        <v>2</v>
      </c>
      <c r="BO72" s="373">
        <v>2.5</v>
      </c>
      <c r="BP72" s="373">
        <v>5</v>
      </c>
      <c r="BQ72" s="373">
        <v>11</v>
      </c>
      <c r="BR72" s="373">
        <v>220.00000000000003</v>
      </c>
      <c r="BS72" s="373">
        <v>0</v>
      </c>
      <c r="BT72" s="373">
        <v>0</v>
      </c>
      <c r="BU72" s="373" t="s">
        <v>1548</v>
      </c>
      <c r="BV72" s="373">
        <v>15</v>
      </c>
      <c r="BW72" s="373">
        <v>28</v>
      </c>
      <c r="BX72" s="373">
        <v>186.66666666666666</v>
      </c>
      <c r="BY72" s="373">
        <v>34</v>
      </c>
      <c r="BZ72" s="373">
        <v>19</v>
      </c>
      <c r="CA72" s="373">
        <v>55.882352941176471</v>
      </c>
      <c r="CB72" s="373">
        <v>185</v>
      </c>
      <c r="CC72" s="373">
        <v>192</v>
      </c>
      <c r="CD72" s="373">
        <v>103.78378378378379</v>
      </c>
      <c r="CE72" s="373">
        <v>0</v>
      </c>
      <c r="CF72" s="373">
        <v>0</v>
      </c>
      <c r="CG72" s="373" t="s">
        <v>1548</v>
      </c>
      <c r="CH72" s="373">
        <v>200</v>
      </c>
      <c r="CI72" s="373">
        <v>0</v>
      </c>
      <c r="CJ72" s="373">
        <v>0</v>
      </c>
      <c r="CK72" s="373">
        <v>90</v>
      </c>
      <c r="CL72" s="373">
        <v>86</v>
      </c>
      <c r="CM72" s="373">
        <v>95.555555555555557</v>
      </c>
      <c r="CN72" s="373">
        <v>10</v>
      </c>
      <c r="CO72" s="373">
        <v>2</v>
      </c>
      <c r="CP72" s="373">
        <v>20</v>
      </c>
      <c r="CQ72" s="373">
        <v>10</v>
      </c>
      <c r="CR72" s="373">
        <v>14</v>
      </c>
      <c r="CS72" s="373">
        <v>140</v>
      </c>
      <c r="CT72" s="373">
        <v>0</v>
      </c>
      <c r="CU72" s="373">
        <v>0</v>
      </c>
      <c r="CV72" s="373" t="s">
        <v>1548</v>
      </c>
      <c r="CW72" s="373">
        <v>0</v>
      </c>
      <c r="CX72" s="373">
        <v>0</v>
      </c>
      <c r="CY72" s="373" t="s">
        <v>1548</v>
      </c>
    </row>
    <row r="73" spans="1:103" ht="67.5" x14ac:dyDescent="0.25">
      <c r="A73" s="252" t="s">
        <v>1120</v>
      </c>
      <c r="B73" s="392" t="s">
        <v>1093</v>
      </c>
      <c r="C73" s="376"/>
      <c r="D73" s="376" t="s">
        <v>1121</v>
      </c>
      <c r="E73" s="379">
        <v>136865</v>
      </c>
      <c r="F73" s="368">
        <v>122282</v>
      </c>
      <c r="G73" s="369">
        <v>0.89344974975340663</v>
      </c>
      <c r="H73" s="370">
        <v>0</v>
      </c>
      <c r="I73" s="371">
        <v>0</v>
      </c>
      <c r="J73" s="371" t="s">
        <v>1548</v>
      </c>
      <c r="K73" s="382">
        <v>15000</v>
      </c>
      <c r="L73" s="371">
        <v>7730</v>
      </c>
      <c r="M73" s="374">
        <v>51.533333333333331</v>
      </c>
      <c r="N73" s="372">
        <v>0</v>
      </c>
      <c r="O73" s="373">
        <v>0</v>
      </c>
      <c r="P73" s="374" t="s">
        <v>1548</v>
      </c>
      <c r="Q73" s="372">
        <v>0</v>
      </c>
      <c r="R73" s="373">
        <v>0</v>
      </c>
      <c r="S73" s="373" t="s">
        <v>1548</v>
      </c>
      <c r="T73" s="372">
        <v>50</v>
      </c>
      <c r="U73" s="373">
        <v>0</v>
      </c>
      <c r="V73" s="374">
        <v>0</v>
      </c>
      <c r="W73" s="372">
        <v>0</v>
      </c>
      <c r="X73" s="373">
        <v>0</v>
      </c>
      <c r="Y73" s="373" t="s">
        <v>1548</v>
      </c>
      <c r="Z73" s="375">
        <v>7000</v>
      </c>
      <c r="AA73" s="373">
        <v>5588</v>
      </c>
      <c r="AB73" s="373">
        <v>79.828571428571422</v>
      </c>
      <c r="AC73" s="372">
        <v>0</v>
      </c>
      <c r="AD73" s="373">
        <v>13189</v>
      </c>
      <c r="AE73" s="373" t="s">
        <v>1548</v>
      </c>
      <c r="AF73" s="375">
        <v>4110</v>
      </c>
      <c r="AG73" s="373">
        <v>490</v>
      </c>
      <c r="AH73" s="373">
        <v>11.922141119221411</v>
      </c>
      <c r="AI73" s="372">
        <v>1200</v>
      </c>
      <c r="AJ73" s="373">
        <v>2125</v>
      </c>
      <c r="AK73" s="373">
        <v>177.08333333333331</v>
      </c>
      <c r="AL73" s="372">
        <v>10000</v>
      </c>
      <c r="AM73" s="373">
        <v>8370</v>
      </c>
      <c r="AN73" s="373">
        <v>83.7</v>
      </c>
      <c r="AO73" s="372">
        <v>0</v>
      </c>
      <c r="AP73" s="373">
        <v>0</v>
      </c>
      <c r="AQ73" s="373" t="s">
        <v>1548</v>
      </c>
      <c r="AR73" s="375">
        <v>15000</v>
      </c>
      <c r="AS73" s="373">
        <v>15063</v>
      </c>
      <c r="AT73" s="373">
        <v>100.42</v>
      </c>
      <c r="AU73" s="373">
        <v>53000</v>
      </c>
      <c r="AV73" s="373">
        <v>44278</v>
      </c>
      <c r="AW73" s="373">
        <v>83.543396226415084</v>
      </c>
      <c r="AX73" s="373">
        <v>0</v>
      </c>
      <c r="AY73" s="373">
        <v>0</v>
      </c>
      <c r="AZ73" s="373" t="s">
        <v>1548</v>
      </c>
      <c r="BA73" s="373">
        <v>0</v>
      </c>
      <c r="BB73" s="373">
        <v>0</v>
      </c>
      <c r="BC73" s="373" t="s">
        <v>1548</v>
      </c>
      <c r="BD73" s="373">
        <v>0</v>
      </c>
      <c r="BE73" s="373">
        <v>0</v>
      </c>
      <c r="BF73" s="373" t="s">
        <v>1548</v>
      </c>
      <c r="BG73" s="373">
        <v>3693</v>
      </c>
      <c r="BH73" s="373">
        <v>276</v>
      </c>
      <c r="BI73" s="373">
        <v>7.4735987002437039</v>
      </c>
      <c r="BJ73" s="373">
        <v>0</v>
      </c>
      <c r="BK73" s="373">
        <v>989</v>
      </c>
      <c r="BL73" s="373" t="s">
        <v>1548</v>
      </c>
      <c r="BM73" s="373">
        <v>4052</v>
      </c>
      <c r="BN73" s="373">
        <v>5199</v>
      </c>
      <c r="BO73" s="373">
        <v>128.30700888450147</v>
      </c>
      <c r="BP73" s="373">
        <v>4000</v>
      </c>
      <c r="BQ73" s="373">
        <v>5384</v>
      </c>
      <c r="BR73" s="373">
        <v>134.60000000000002</v>
      </c>
      <c r="BS73" s="373">
        <v>0</v>
      </c>
      <c r="BT73" s="373">
        <v>0</v>
      </c>
      <c r="BU73" s="373" t="s">
        <v>1548</v>
      </c>
      <c r="BV73" s="373">
        <v>10</v>
      </c>
      <c r="BW73" s="373">
        <v>0</v>
      </c>
      <c r="BX73" s="373">
        <v>0</v>
      </c>
      <c r="BY73" s="373">
        <v>500</v>
      </c>
      <c r="BZ73" s="373">
        <v>312</v>
      </c>
      <c r="CA73" s="373">
        <v>62.4</v>
      </c>
      <c r="CB73" s="373">
        <v>4000</v>
      </c>
      <c r="CC73" s="373">
        <v>1991</v>
      </c>
      <c r="CD73" s="373">
        <v>49.775000000000006</v>
      </c>
      <c r="CE73" s="373">
        <v>0</v>
      </c>
      <c r="CF73" s="373">
        <v>0</v>
      </c>
      <c r="CG73" s="373" t="s">
        <v>1548</v>
      </c>
      <c r="CH73" s="373">
        <v>5000</v>
      </c>
      <c r="CI73" s="373">
        <v>4190</v>
      </c>
      <c r="CJ73" s="373">
        <v>83.8</v>
      </c>
      <c r="CK73" s="373">
        <v>750</v>
      </c>
      <c r="CL73" s="373">
        <v>918</v>
      </c>
      <c r="CM73" s="373">
        <v>122.39999999999999</v>
      </c>
      <c r="CN73" s="373">
        <v>2500</v>
      </c>
      <c r="CO73" s="373">
        <v>0</v>
      </c>
      <c r="CP73" s="373">
        <v>0</v>
      </c>
      <c r="CQ73" s="373">
        <v>7000</v>
      </c>
      <c r="CR73" s="373">
        <v>6190</v>
      </c>
      <c r="CS73" s="373">
        <v>88.428571428571416</v>
      </c>
      <c r="CT73" s="373">
        <v>0</v>
      </c>
      <c r="CU73" s="373">
        <v>0</v>
      </c>
      <c r="CV73" s="373" t="s">
        <v>1548</v>
      </c>
      <c r="CW73" s="373">
        <v>0</v>
      </c>
      <c r="CX73" s="373">
        <v>0</v>
      </c>
      <c r="CY73" s="373" t="s">
        <v>1548</v>
      </c>
    </row>
    <row r="74" spans="1:103" ht="22.5" x14ac:dyDescent="0.25">
      <c r="A74" s="252" t="s">
        <v>1122</v>
      </c>
      <c r="B74" s="392"/>
      <c r="C74" s="376"/>
      <c r="D74" s="376" t="s">
        <v>1123</v>
      </c>
      <c r="E74" s="379">
        <v>12356</v>
      </c>
      <c r="F74" s="368">
        <v>10186</v>
      </c>
      <c r="G74" s="369">
        <v>0.82437682097766263</v>
      </c>
      <c r="H74" s="370">
        <v>0</v>
      </c>
      <c r="I74" s="371">
        <v>0</v>
      </c>
      <c r="J74" s="371" t="s">
        <v>1548</v>
      </c>
      <c r="K74" s="382">
        <v>500</v>
      </c>
      <c r="L74" s="371">
        <v>0</v>
      </c>
      <c r="M74" s="374">
        <v>0</v>
      </c>
      <c r="N74" s="372">
        <v>0</v>
      </c>
      <c r="O74" s="373">
        <v>0</v>
      </c>
      <c r="P74" s="374" t="s">
        <v>1548</v>
      </c>
      <c r="Q74" s="372">
        <v>0</v>
      </c>
      <c r="R74" s="373">
        <v>0</v>
      </c>
      <c r="S74" s="373" t="s">
        <v>1548</v>
      </c>
      <c r="T74" s="372">
        <v>50</v>
      </c>
      <c r="U74" s="373">
        <v>0</v>
      </c>
      <c r="V74" s="374">
        <v>0</v>
      </c>
      <c r="W74" s="372">
        <v>0</v>
      </c>
      <c r="X74" s="373">
        <v>0</v>
      </c>
      <c r="Y74" s="373" t="s">
        <v>1548</v>
      </c>
      <c r="Z74" s="375">
        <v>0</v>
      </c>
      <c r="AA74" s="373">
        <v>0</v>
      </c>
      <c r="AB74" s="373" t="s">
        <v>1548</v>
      </c>
      <c r="AC74" s="372">
        <v>0</v>
      </c>
      <c r="AD74" s="373">
        <v>0</v>
      </c>
      <c r="AE74" s="373" t="s">
        <v>1548</v>
      </c>
      <c r="AF74" s="375">
        <v>0</v>
      </c>
      <c r="AG74" s="373">
        <v>0</v>
      </c>
      <c r="AH74" s="373" t="s">
        <v>1548</v>
      </c>
      <c r="AI74" s="372">
        <v>0</v>
      </c>
      <c r="AJ74" s="373">
        <v>0</v>
      </c>
      <c r="AK74" s="373" t="s">
        <v>1548</v>
      </c>
      <c r="AL74" s="372">
        <v>0</v>
      </c>
      <c r="AM74" s="373">
        <v>0</v>
      </c>
      <c r="AN74" s="373" t="s">
        <v>1548</v>
      </c>
      <c r="AO74" s="372">
        <v>0</v>
      </c>
      <c r="AP74" s="373">
        <v>0</v>
      </c>
      <c r="AQ74" s="373" t="s">
        <v>1548</v>
      </c>
      <c r="AR74" s="375">
        <v>10000</v>
      </c>
      <c r="AS74" s="373">
        <v>10156</v>
      </c>
      <c r="AT74" s="373">
        <v>101.56</v>
      </c>
      <c r="AU74" s="373">
        <v>0</v>
      </c>
      <c r="AV74" s="373">
        <v>0</v>
      </c>
      <c r="AW74" s="373" t="s">
        <v>1548</v>
      </c>
      <c r="AX74" s="373">
        <v>0</v>
      </c>
      <c r="AY74" s="373">
        <v>0</v>
      </c>
      <c r="AZ74" s="373" t="s">
        <v>1548</v>
      </c>
      <c r="BA74" s="373">
        <v>0</v>
      </c>
      <c r="BB74" s="373">
        <v>0</v>
      </c>
      <c r="BC74" s="373" t="s">
        <v>1548</v>
      </c>
      <c r="BD74" s="373">
        <v>0</v>
      </c>
      <c r="BE74" s="373">
        <v>0</v>
      </c>
      <c r="BF74" s="373" t="s">
        <v>1548</v>
      </c>
      <c r="BG74" s="373">
        <v>0</v>
      </c>
      <c r="BH74" s="373">
        <v>0</v>
      </c>
      <c r="BI74" s="373" t="s">
        <v>1548</v>
      </c>
      <c r="BJ74" s="373">
        <v>0</v>
      </c>
      <c r="BK74" s="373">
        <v>0</v>
      </c>
      <c r="BL74" s="373" t="s">
        <v>1548</v>
      </c>
      <c r="BM74" s="373">
        <v>0</v>
      </c>
      <c r="BN74" s="373">
        <v>0</v>
      </c>
      <c r="BO74" s="373" t="s">
        <v>1548</v>
      </c>
      <c r="BP74" s="373">
        <v>5</v>
      </c>
      <c r="BQ74" s="373">
        <v>0</v>
      </c>
      <c r="BR74" s="373">
        <v>0</v>
      </c>
      <c r="BS74" s="373">
        <v>0</v>
      </c>
      <c r="BT74" s="373">
        <v>0</v>
      </c>
      <c r="BU74" s="373" t="s">
        <v>1548</v>
      </c>
      <c r="BV74" s="373">
        <v>0</v>
      </c>
      <c r="BW74" s="373">
        <v>0</v>
      </c>
      <c r="BX74" s="373" t="s">
        <v>1548</v>
      </c>
      <c r="BY74" s="373">
        <v>0</v>
      </c>
      <c r="BZ74" s="373">
        <v>0</v>
      </c>
      <c r="CA74" s="373" t="s">
        <v>1548</v>
      </c>
      <c r="CB74" s="373">
        <v>0</v>
      </c>
      <c r="CC74" s="373">
        <v>0</v>
      </c>
      <c r="CD74" s="373" t="s">
        <v>1548</v>
      </c>
      <c r="CE74" s="373">
        <v>0</v>
      </c>
      <c r="CF74" s="373">
        <v>0</v>
      </c>
      <c r="CG74" s="373" t="s">
        <v>1548</v>
      </c>
      <c r="CH74" s="373">
        <v>1300</v>
      </c>
      <c r="CI74" s="373">
        <v>0</v>
      </c>
      <c r="CJ74" s="373">
        <v>0</v>
      </c>
      <c r="CK74" s="373">
        <v>450</v>
      </c>
      <c r="CL74" s="373">
        <v>0</v>
      </c>
      <c r="CM74" s="373">
        <v>0</v>
      </c>
      <c r="CN74" s="373">
        <v>50</v>
      </c>
      <c r="CO74" s="373">
        <v>30</v>
      </c>
      <c r="CP74" s="373">
        <v>60</v>
      </c>
      <c r="CQ74" s="373">
        <v>1</v>
      </c>
      <c r="CR74" s="373">
        <v>0</v>
      </c>
      <c r="CS74" s="373">
        <v>0</v>
      </c>
      <c r="CT74" s="373">
        <v>0</v>
      </c>
      <c r="CU74" s="373">
        <v>0</v>
      </c>
      <c r="CV74" s="373" t="s">
        <v>1548</v>
      </c>
      <c r="CW74" s="373">
        <v>0</v>
      </c>
      <c r="CX74" s="373">
        <v>0</v>
      </c>
      <c r="CY74" s="373" t="s">
        <v>1548</v>
      </c>
    </row>
    <row r="75" spans="1:103" ht="33.75" x14ac:dyDescent="0.25">
      <c r="A75" s="252" t="s">
        <v>1124</v>
      </c>
      <c r="B75" s="392"/>
      <c r="C75" s="376"/>
      <c r="D75" s="389" t="s">
        <v>1125</v>
      </c>
      <c r="E75" s="379">
        <v>5296</v>
      </c>
      <c r="F75" s="368">
        <v>3165</v>
      </c>
      <c r="G75" s="369">
        <v>0.59762084592145015</v>
      </c>
      <c r="H75" s="370">
        <v>0</v>
      </c>
      <c r="I75" s="371">
        <v>0</v>
      </c>
      <c r="J75" s="371" t="s">
        <v>1548</v>
      </c>
      <c r="K75" s="382">
        <v>700</v>
      </c>
      <c r="L75" s="373">
        <v>699</v>
      </c>
      <c r="M75" s="374">
        <v>99.857142857142861</v>
      </c>
      <c r="N75" s="372">
        <v>0</v>
      </c>
      <c r="O75" s="373">
        <v>0</v>
      </c>
      <c r="P75" s="374" t="s">
        <v>1548</v>
      </c>
      <c r="Q75" s="372">
        <v>0</v>
      </c>
      <c r="R75" s="373">
        <v>0</v>
      </c>
      <c r="S75" s="373" t="s">
        <v>1548</v>
      </c>
      <c r="T75" s="372">
        <v>0</v>
      </c>
      <c r="U75" s="373">
        <v>0</v>
      </c>
      <c r="V75" s="374" t="s">
        <v>1548</v>
      </c>
      <c r="W75" s="372">
        <v>300</v>
      </c>
      <c r="X75" s="373">
        <v>300</v>
      </c>
      <c r="Y75" s="373">
        <v>100</v>
      </c>
      <c r="Z75" s="375">
        <v>0</v>
      </c>
      <c r="AA75" s="373">
        <v>0</v>
      </c>
      <c r="AB75" s="373" t="s">
        <v>1548</v>
      </c>
      <c r="AC75" s="372">
        <v>0</v>
      </c>
      <c r="AD75" s="373">
        <v>0</v>
      </c>
      <c r="AE75" s="373" t="s">
        <v>1548</v>
      </c>
      <c r="AF75" s="375">
        <v>0</v>
      </c>
      <c r="AG75" s="373">
        <v>0</v>
      </c>
      <c r="AH75" s="373" t="s">
        <v>1548</v>
      </c>
      <c r="AI75" s="372">
        <v>0</v>
      </c>
      <c r="AJ75" s="373">
        <v>0</v>
      </c>
      <c r="AK75" s="373" t="s">
        <v>1548</v>
      </c>
      <c r="AL75" s="372">
        <v>0</v>
      </c>
      <c r="AM75" s="373">
        <v>0</v>
      </c>
      <c r="AN75" s="373" t="s">
        <v>1548</v>
      </c>
      <c r="AO75" s="372">
        <v>0</v>
      </c>
      <c r="AP75" s="373">
        <v>0</v>
      </c>
      <c r="AQ75" s="373" t="s">
        <v>1548</v>
      </c>
      <c r="AR75" s="375">
        <v>0</v>
      </c>
      <c r="AS75" s="373">
        <v>0</v>
      </c>
      <c r="AT75" s="373" t="s">
        <v>1548</v>
      </c>
      <c r="AU75" s="373">
        <v>3000</v>
      </c>
      <c r="AV75" s="373">
        <v>1337</v>
      </c>
      <c r="AW75" s="373">
        <v>44.566666666666663</v>
      </c>
      <c r="AX75" s="373">
        <v>0</v>
      </c>
      <c r="AY75" s="373">
        <v>0</v>
      </c>
      <c r="AZ75" s="373" t="s">
        <v>1548</v>
      </c>
      <c r="BA75" s="373">
        <v>0</v>
      </c>
      <c r="BB75" s="373">
        <v>0</v>
      </c>
      <c r="BC75" s="373" t="s">
        <v>1548</v>
      </c>
      <c r="BD75" s="373">
        <v>0</v>
      </c>
      <c r="BE75" s="373">
        <v>0</v>
      </c>
      <c r="BF75" s="373" t="s">
        <v>1548</v>
      </c>
      <c r="BG75" s="373">
        <v>0</v>
      </c>
      <c r="BH75" s="373">
        <v>0</v>
      </c>
      <c r="BI75" s="373" t="s">
        <v>1548</v>
      </c>
      <c r="BJ75" s="373">
        <v>32</v>
      </c>
      <c r="BK75" s="373">
        <v>46</v>
      </c>
      <c r="BL75" s="373">
        <v>143.75</v>
      </c>
      <c r="BM75" s="373">
        <v>0</v>
      </c>
      <c r="BN75" s="373">
        <v>0</v>
      </c>
      <c r="BO75" s="373" t="s">
        <v>1548</v>
      </c>
      <c r="BP75" s="373">
        <v>14</v>
      </c>
      <c r="BQ75" s="373">
        <v>14</v>
      </c>
      <c r="BR75" s="373">
        <v>100</v>
      </c>
      <c r="BS75" s="373">
        <v>0</v>
      </c>
      <c r="BT75" s="373">
        <v>1</v>
      </c>
      <c r="BU75" s="373" t="s">
        <v>1548</v>
      </c>
      <c r="BV75" s="373">
        <v>20</v>
      </c>
      <c r="BW75" s="373">
        <v>15</v>
      </c>
      <c r="BX75" s="373">
        <v>75</v>
      </c>
      <c r="BY75" s="373">
        <v>1200</v>
      </c>
      <c r="BZ75" s="373">
        <v>722</v>
      </c>
      <c r="CA75" s="373">
        <v>60.166666666666671</v>
      </c>
      <c r="CB75" s="373">
        <v>0</v>
      </c>
      <c r="CC75" s="373">
        <v>0</v>
      </c>
      <c r="CD75" s="373" t="s">
        <v>1548</v>
      </c>
      <c r="CE75" s="373">
        <v>0</v>
      </c>
      <c r="CF75" s="373">
        <v>0</v>
      </c>
      <c r="CG75" s="373" t="s">
        <v>1548</v>
      </c>
      <c r="CH75" s="373">
        <v>0</v>
      </c>
      <c r="CI75" s="373">
        <v>0</v>
      </c>
      <c r="CJ75" s="373" t="s">
        <v>1548</v>
      </c>
      <c r="CK75" s="373">
        <v>0</v>
      </c>
      <c r="CL75" s="373">
        <v>0</v>
      </c>
      <c r="CM75" s="373" t="s">
        <v>1548</v>
      </c>
      <c r="CN75" s="373">
        <v>30</v>
      </c>
      <c r="CO75" s="373">
        <v>31</v>
      </c>
      <c r="CP75" s="373">
        <v>103.33333333333334</v>
      </c>
      <c r="CQ75" s="373">
        <v>0</v>
      </c>
      <c r="CR75" s="373">
        <v>0</v>
      </c>
      <c r="CS75" s="373" t="s">
        <v>1548</v>
      </c>
      <c r="CT75" s="373">
        <v>0</v>
      </c>
      <c r="CU75" s="373">
        <v>0</v>
      </c>
      <c r="CV75" s="373" t="s">
        <v>1548</v>
      </c>
      <c r="CW75" s="373">
        <v>0</v>
      </c>
      <c r="CX75" s="373">
        <v>0</v>
      </c>
      <c r="CY75" s="373" t="s">
        <v>1548</v>
      </c>
    </row>
    <row r="76" spans="1:103" ht="67.5" x14ac:dyDescent="0.25">
      <c r="A76" s="252" t="s">
        <v>1126</v>
      </c>
      <c r="B76" s="392" t="s">
        <v>1093</v>
      </c>
      <c r="C76" s="376"/>
      <c r="D76" s="389" t="s">
        <v>1127</v>
      </c>
      <c r="E76" s="379">
        <v>9221</v>
      </c>
      <c r="F76" s="368">
        <v>7194</v>
      </c>
      <c r="G76" s="369">
        <v>0.78017568593428044</v>
      </c>
      <c r="H76" s="370">
        <v>0</v>
      </c>
      <c r="I76" s="371">
        <v>0</v>
      </c>
      <c r="J76" s="371" t="s">
        <v>1548</v>
      </c>
      <c r="K76" s="382">
        <v>4000</v>
      </c>
      <c r="L76" s="373">
        <v>2207</v>
      </c>
      <c r="M76" s="374">
        <v>55.174999999999997</v>
      </c>
      <c r="N76" s="372">
        <v>0</v>
      </c>
      <c r="O76" s="373">
        <v>0</v>
      </c>
      <c r="P76" s="374" t="s">
        <v>1548</v>
      </c>
      <c r="Q76" s="372">
        <v>0</v>
      </c>
      <c r="R76" s="373">
        <v>0</v>
      </c>
      <c r="S76" s="373" t="s">
        <v>1548</v>
      </c>
      <c r="T76" s="372">
        <v>0</v>
      </c>
      <c r="U76" s="373">
        <v>0</v>
      </c>
      <c r="V76" s="374" t="s">
        <v>1548</v>
      </c>
      <c r="W76" s="372">
        <v>0</v>
      </c>
      <c r="X76" s="373">
        <v>0</v>
      </c>
      <c r="Y76" s="373" t="s">
        <v>1548</v>
      </c>
      <c r="Z76" s="375">
        <v>0</v>
      </c>
      <c r="AA76" s="373">
        <v>0</v>
      </c>
      <c r="AB76" s="373" t="s">
        <v>1548</v>
      </c>
      <c r="AC76" s="372">
        <v>0</v>
      </c>
      <c r="AD76" s="373">
        <v>0</v>
      </c>
      <c r="AE76" s="373" t="s">
        <v>1548</v>
      </c>
      <c r="AF76" s="375">
        <v>0</v>
      </c>
      <c r="AG76" s="373">
        <v>0</v>
      </c>
      <c r="AH76" s="373" t="s">
        <v>1548</v>
      </c>
      <c r="AI76" s="372">
        <v>0</v>
      </c>
      <c r="AJ76" s="373">
        <v>0</v>
      </c>
      <c r="AK76" s="373" t="s">
        <v>1548</v>
      </c>
      <c r="AL76" s="372">
        <v>0</v>
      </c>
      <c r="AM76" s="373">
        <v>0</v>
      </c>
      <c r="AN76" s="373" t="s">
        <v>1548</v>
      </c>
      <c r="AO76" s="372">
        <v>0</v>
      </c>
      <c r="AP76" s="373">
        <v>0</v>
      </c>
      <c r="AQ76" s="373" t="s">
        <v>1548</v>
      </c>
      <c r="AR76" s="375">
        <v>5000</v>
      </c>
      <c r="AS76" s="373">
        <v>4986</v>
      </c>
      <c r="AT76" s="373">
        <v>99.72</v>
      </c>
      <c r="AU76" s="373">
        <v>0</v>
      </c>
      <c r="AV76" s="373">
        <v>0</v>
      </c>
      <c r="AW76" s="373" t="s">
        <v>1548</v>
      </c>
      <c r="AX76" s="373">
        <v>0</v>
      </c>
      <c r="AY76" s="373">
        <v>0</v>
      </c>
      <c r="AZ76" s="373" t="s">
        <v>1548</v>
      </c>
      <c r="BA76" s="373">
        <v>0</v>
      </c>
      <c r="BB76" s="373">
        <v>0</v>
      </c>
      <c r="BC76" s="373" t="s">
        <v>1548</v>
      </c>
      <c r="BD76" s="373">
        <v>0</v>
      </c>
      <c r="BE76" s="373">
        <v>0</v>
      </c>
      <c r="BF76" s="373" t="s">
        <v>1548</v>
      </c>
      <c r="BG76" s="373">
        <v>0</v>
      </c>
      <c r="BH76" s="373">
        <v>0</v>
      </c>
      <c r="BI76" s="373" t="s">
        <v>1548</v>
      </c>
      <c r="BJ76" s="373">
        <v>0</v>
      </c>
      <c r="BK76" s="373">
        <v>0</v>
      </c>
      <c r="BL76" s="373" t="s">
        <v>1548</v>
      </c>
      <c r="BM76" s="373">
        <v>0</v>
      </c>
      <c r="BN76" s="373">
        <v>0</v>
      </c>
      <c r="BO76" s="373" t="s">
        <v>1548</v>
      </c>
      <c r="BP76" s="373">
        <v>2</v>
      </c>
      <c r="BQ76" s="373">
        <v>0</v>
      </c>
      <c r="BR76" s="373">
        <v>0</v>
      </c>
      <c r="BS76" s="373">
        <v>0</v>
      </c>
      <c r="BT76" s="373">
        <v>0</v>
      </c>
      <c r="BU76" s="373" t="s">
        <v>1548</v>
      </c>
      <c r="BV76" s="373">
        <v>0</v>
      </c>
      <c r="BW76" s="373">
        <v>1</v>
      </c>
      <c r="BX76" s="373" t="s">
        <v>1548</v>
      </c>
      <c r="BY76" s="373">
        <v>0</v>
      </c>
      <c r="BZ76" s="373">
        <v>0</v>
      </c>
      <c r="CA76" s="373" t="s">
        <v>1548</v>
      </c>
      <c r="CB76" s="373">
        <v>0</v>
      </c>
      <c r="CC76" s="373">
        <v>0</v>
      </c>
      <c r="CD76" s="373" t="s">
        <v>1548</v>
      </c>
      <c r="CE76" s="373">
        <v>0</v>
      </c>
      <c r="CF76" s="373">
        <v>0</v>
      </c>
      <c r="CG76" s="373" t="s">
        <v>1548</v>
      </c>
      <c r="CH76" s="373">
        <v>219</v>
      </c>
      <c r="CI76" s="373">
        <v>0</v>
      </c>
      <c r="CJ76" s="373">
        <v>0</v>
      </c>
      <c r="CK76" s="373">
        <v>0</v>
      </c>
      <c r="CL76" s="373">
        <v>0</v>
      </c>
      <c r="CM76" s="373" t="s">
        <v>1548</v>
      </c>
      <c r="CN76" s="373">
        <v>0</v>
      </c>
      <c r="CO76" s="373">
        <v>0</v>
      </c>
      <c r="CP76" s="373" t="s">
        <v>1548</v>
      </c>
      <c r="CQ76" s="373">
        <v>0</v>
      </c>
      <c r="CR76" s="373">
        <v>0</v>
      </c>
      <c r="CS76" s="373" t="s">
        <v>1548</v>
      </c>
      <c r="CT76" s="373">
        <v>0</v>
      </c>
      <c r="CU76" s="373">
        <v>0</v>
      </c>
      <c r="CV76" s="373" t="s">
        <v>1548</v>
      </c>
      <c r="CW76" s="373">
        <v>0</v>
      </c>
      <c r="CX76" s="373">
        <v>0</v>
      </c>
      <c r="CY76" s="373" t="s">
        <v>1548</v>
      </c>
    </row>
    <row r="77" spans="1:103" ht="67.5" x14ac:dyDescent="0.25">
      <c r="A77" s="252" t="s">
        <v>1128</v>
      </c>
      <c r="B77" s="390" t="s">
        <v>1093</v>
      </c>
      <c r="C77" s="394" t="s">
        <v>1129</v>
      </c>
      <c r="D77" s="389" t="s">
        <v>1130</v>
      </c>
      <c r="E77" s="379">
        <v>626</v>
      </c>
      <c r="F77" s="368">
        <v>466</v>
      </c>
      <c r="G77" s="369">
        <v>0.74440894568690097</v>
      </c>
      <c r="H77" s="370">
        <v>0</v>
      </c>
      <c r="I77" s="371">
        <v>0</v>
      </c>
      <c r="J77" s="371" t="s">
        <v>1548</v>
      </c>
      <c r="K77" s="382">
        <v>100</v>
      </c>
      <c r="L77" s="373">
        <v>74</v>
      </c>
      <c r="M77" s="374">
        <v>74</v>
      </c>
      <c r="N77" s="372">
        <v>0</v>
      </c>
      <c r="O77" s="373">
        <v>0</v>
      </c>
      <c r="P77" s="374" t="s">
        <v>1548</v>
      </c>
      <c r="Q77" s="372">
        <v>0</v>
      </c>
      <c r="R77" s="373">
        <v>0</v>
      </c>
      <c r="S77" s="373" t="s">
        <v>1548</v>
      </c>
      <c r="T77" s="372">
        <v>2</v>
      </c>
      <c r="U77" s="373">
        <v>2</v>
      </c>
      <c r="V77" s="374">
        <v>100</v>
      </c>
      <c r="W77" s="372">
        <v>150</v>
      </c>
      <c r="X77" s="373">
        <v>100</v>
      </c>
      <c r="Y77" s="373">
        <v>66.666666666666657</v>
      </c>
      <c r="Z77" s="375">
        <v>0</v>
      </c>
      <c r="AA77" s="373">
        <v>0</v>
      </c>
      <c r="AB77" s="373" t="s">
        <v>1548</v>
      </c>
      <c r="AC77" s="372">
        <v>0</v>
      </c>
      <c r="AD77" s="373">
        <v>0</v>
      </c>
      <c r="AE77" s="373" t="s">
        <v>1548</v>
      </c>
      <c r="AF77" s="375">
        <v>0</v>
      </c>
      <c r="AG77" s="373">
        <v>0</v>
      </c>
      <c r="AH77" s="373" t="s">
        <v>1548</v>
      </c>
      <c r="AI77" s="372">
        <v>0</v>
      </c>
      <c r="AJ77" s="373">
        <v>0</v>
      </c>
      <c r="AK77" s="373" t="s">
        <v>1548</v>
      </c>
      <c r="AL77" s="372">
        <v>0</v>
      </c>
      <c r="AM77" s="373">
        <v>0</v>
      </c>
      <c r="AN77" s="373" t="s">
        <v>1548</v>
      </c>
      <c r="AO77" s="372">
        <v>0</v>
      </c>
      <c r="AP77" s="373">
        <v>0</v>
      </c>
      <c r="AQ77" s="373" t="s">
        <v>1548</v>
      </c>
      <c r="AR77" s="375">
        <v>0</v>
      </c>
      <c r="AS77" s="373">
        <v>77</v>
      </c>
      <c r="AT77" s="373" t="s">
        <v>1548</v>
      </c>
      <c r="AU77" s="373">
        <v>300</v>
      </c>
      <c r="AV77" s="373">
        <v>200</v>
      </c>
      <c r="AW77" s="373">
        <v>66.666666666666657</v>
      </c>
      <c r="AX77" s="373">
        <v>0</v>
      </c>
      <c r="AY77" s="373">
        <v>0</v>
      </c>
      <c r="AZ77" s="373" t="s">
        <v>1548</v>
      </c>
      <c r="BA77" s="373">
        <v>0</v>
      </c>
      <c r="BB77" s="373">
        <v>0</v>
      </c>
      <c r="BC77" s="373" t="s">
        <v>1548</v>
      </c>
      <c r="BD77" s="373">
        <v>0</v>
      </c>
      <c r="BE77" s="373">
        <v>0</v>
      </c>
      <c r="BF77" s="373" t="s">
        <v>1548</v>
      </c>
      <c r="BG77" s="373">
        <v>0</v>
      </c>
      <c r="BH77" s="373">
        <v>0</v>
      </c>
      <c r="BI77" s="373" t="s">
        <v>1548</v>
      </c>
      <c r="BJ77" s="373">
        <v>0</v>
      </c>
      <c r="BK77" s="373">
        <v>0</v>
      </c>
      <c r="BL77" s="373" t="s">
        <v>1548</v>
      </c>
      <c r="BM77" s="373">
        <v>0</v>
      </c>
      <c r="BN77" s="373">
        <v>0</v>
      </c>
      <c r="BO77" s="373" t="s">
        <v>1548</v>
      </c>
      <c r="BP77" s="373">
        <v>2</v>
      </c>
      <c r="BQ77" s="373">
        <v>1</v>
      </c>
      <c r="BR77" s="373">
        <v>50</v>
      </c>
      <c r="BS77" s="373">
        <v>0</v>
      </c>
      <c r="BT77" s="373">
        <v>0</v>
      </c>
      <c r="BU77" s="373" t="s">
        <v>1548</v>
      </c>
      <c r="BV77" s="373">
        <v>0</v>
      </c>
      <c r="BW77" s="373">
        <v>0</v>
      </c>
      <c r="BX77" s="373" t="s">
        <v>1548</v>
      </c>
      <c r="BY77" s="373">
        <v>60</v>
      </c>
      <c r="BZ77" s="373">
        <v>0</v>
      </c>
      <c r="CA77" s="373">
        <v>0</v>
      </c>
      <c r="CB77" s="373">
        <v>0</v>
      </c>
      <c r="CC77" s="373">
        <v>0</v>
      </c>
      <c r="CD77" s="373" t="s">
        <v>1548</v>
      </c>
      <c r="CE77" s="373">
        <v>0</v>
      </c>
      <c r="CF77" s="373">
        <v>0</v>
      </c>
      <c r="CG77" s="373" t="s">
        <v>1548</v>
      </c>
      <c r="CH77" s="373">
        <v>12</v>
      </c>
      <c r="CI77" s="373">
        <v>12</v>
      </c>
      <c r="CJ77" s="373">
        <v>100</v>
      </c>
      <c r="CK77" s="373">
        <v>0</v>
      </c>
      <c r="CL77" s="373">
        <v>0</v>
      </c>
      <c r="CM77" s="373" t="s">
        <v>1548</v>
      </c>
      <c r="CN77" s="373">
        <v>0</v>
      </c>
      <c r="CO77" s="373">
        <v>0</v>
      </c>
      <c r="CP77" s="373" t="s">
        <v>1548</v>
      </c>
      <c r="CQ77" s="373">
        <v>0</v>
      </c>
      <c r="CR77" s="373">
        <v>0</v>
      </c>
      <c r="CS77" s="373" t="s">
        <v>1548</v>
      </c>
      <c r="CT77" s="373">
        <v>0</v>
      </c>
      <c r="CU77" s="373">
        <v>0</v>
      </c>
      <c r="CV77" s="373" t="s">
        <v>1548</v>
      </c>
      <c r="CW77" s="373">
        <v>0</v>
      </c>
      <c r="CX77" s="373">
        <v>0</v>
      </c>
      <c r="CY77" s="373" t="s">
        <v>1548</v>
      </c>
    </row>
    <row r="78" spans="1:103" ht="67.5" x14ac:dyDescent="0.25">
      <c r="A78" s="252" t="s">
        <v>1131</v>
      </c>
      <c r="B78" s="392" t="s">
        <v>1093</v>
      </c>
      <c r="C78" s="376" t="s">
        <v>1132</v>
      </c>
      <c r="D78" s="376" t="s">
        <v>1133</v>
      </c>
      <c r="E78" s="379">
        <v>81399</v>
      </c>
      <c r="F78" s="368">
        <v>15689</v>
      </c>
      <c r="G78" s="369">
        <v>0.19274192557648129</v>
      </c>
      <c r="H78" s="380">
        <v>100</v>
      </c>
      <c r="I78" s="381">
        <v>0</v>
      </c>
      <c r="J78" s="371">
        <v>0</v>
      </c>
      <c r="K78" s="382">
        <v>1500</v>
      </c>
      <c r="L78" s="373">
        <v>1850</v>
      </c>
      <c r="M78" s="374">
        <v>123.33333333333334</v>
      </c>
      <c r="N78" s="372">
        <v>1000</v>
      </c>
      <c r="O78" s="373">
        <v>1900</v>
      </c>
      <c r="P78" s="374">
        <v>190</v>
      </c>
      <c r="Q78" s="372">
        <v>2000</v>
      </c>
      <c r="R78" s="373">
        <v>415</v>
      </c>
      <c r="S78" s="373">
        <v>20.75</v>
      </c>
      <c r="T78" s="372">
        <v>1000</v>
      </c>
      <c r="U78" s="373">
        <v>0</v>
      </c>
      <c r="V78" s="374">
        <v>0</v>
      </c>
      <c r="W78" s="372">
        <v>4170</v>
      </c>
      <c r="X78" s="373">
        <v>2573</v>
      </c>
      <c r="Y78" s="373">
        <v>61.702637889688248</v>
      </c>
      <c r="Z78" s="375">
        <v>2000</v>
      </c>
      <c r="AA78" s="373">
        <v>404</v>
      </c>
      <c r="AB78" s="373">
        <v>20.200000000000003</v>
      </c>
      <c r="AC78" s="372">
        <v>5000</v>
      </c>
      <c r="AD78" s="373">
        <v>2100</v>
      </c>
      <c r="AE78" s="373">
        <v>42</v>
      </c>
      <c r="AF78" s="375">
        <v>4000</v>
      </c>
      <c r="AG78" s="373">
        <v>0</v>
      </c>
      <c r="AH78" s="373">
        <v>0</v>
      </c>
      <c r="AI78" s="372">
        <v>1000</v>
      </c>
      <c r="AJ78" s="373">
        <v>1617</v>
      </c>
      <c r="AK78" s="373">
        <v>161.69999999999999</v>
      </c>
      <c r="AL78" s="372">
        <v>4500</v>
      </c>
      <c r="AM78" s="373">
        <v>0</v>
      </c>
      <c r="AN78" s="373">
        <v>0</v>
      </c>
      <c r="AO78" s="372">
        <v>10</v>
      </c>
      <c r="AP78" s="373">
        <v>0</v>
      </c>
      <c r="AQ78" s="373">
        <v>0</v>
      </c>
      <c r="AR78" s="375">
        <v>0</v>
      </c>
      <c r="AS78" s="373">
        <v>0</v>
      </c>
      <c r="AT78" s="373" t="s">
        <v>1548</v>
      </c>
      <c r="AU78" s="373">
        <v>1302</v>
      </c>
      <c r="AV78" s="373">
        <v>265</v>
      </c>
      <c r="AW78" s="373">
        <v>20.353302611367127</v>
      </c>
      <c r="AX78" s="373">
        <v>100</v>
      </c>
      <c r="AY78" s="373">
        <v>100</v>
      </c>
      <c r="AZ78" s="373">
        <v>100</v>
      </c>
      <c r="BA78" s="373">
        <v>50</v>
      </c>
      <c r="BB78" s="373">
        <v>23</v>
      </c>
      <c r="BC78" s="373">
        <v>46</v>
      </c>
      <c r="BD78" s="373">
        <v>0</v>
      </c>
      <c r="BE78" s="373">
        <v>0</v>
      </c>
      <c r="BF78" s="373" t="s">
        <v>1548</v>
      </c>
      <c r="BG78" s="373">
        <v>750</v>
      </c>
      <c r="BH78" s="373">
        <v>150</v>
      </c>
      <c r="BI78" s="373">
        <v>20</v>
      </c>
      <c r="BJ78" s="373">
        <v>300</v>
      </c>
      <c r="BK78" s="373">
        <v>380</v>
      </c>
      <c r="BL78" s="373">
        <v>126.66666666666666</v>
      </c>
      <c r="BM78" s="373">
        <v>918</v>
      </c>
      <c r="BN78" s="373">
        <v>205</v>
      </c>
      <c r="BO78" s="373">
        <v>22.331154684095861</v>
      </c>
      <c r="BP78" s="373">
        <v>2000</v>
      </c>
      <c r="BQ78" s="373">
        <v>812</v>
      </c>
      <c r="BR78" s="373">
        <v>40.6</v>
      </c>
      <c r="BS78" s="373">
        <v>450</v>
      </c>
      <c r="BT78" s="373">
        <v>518</v>
      </c>
      <c r="BU78" s="373">
        <v>115.11111111111111</v>
      </c>
      <c r="BV78" s="373">
        <v>100</v>
      </c>
      <c r="BW78" s="373">
        <v>110</v>
      </c>
      <c r="BX78" s="373">
        <v>110.00000000000001</v>
      </c>
      <c r="BY78" s="373">
        <v>400</v>
      </c>
      <c r="BZ78" s="373">
        <v>450</v>
      </c>
      <c r="CA78" s="373">
        <v>112.5</v>
      </c>
      <c r="CB78" s="373">
        <v>100</v>
      </c>
      <c r="CC78" s="373">
        <v>42</v>
      </c>
      <c r="CD78" s="373">
        <v>42</v>
      </c>
      <c r="CE78" s="373">
        <v>0</v>
      </c>
      <c r="CF78" s="373">
        <v>0</v>
      </c>
      <c r="CG78" s="373" t="s">
        <v>1548</v>
      </c>
      <c r="CH78" s="373">
        <v>43500</v>
      </c>
      <c r="CI78" s="373">
        <v>400</v>
      </c>
      <c r="CJ78" s="373">
        <v>0.91954022988505746</v>
      </c>
      <c r="CK78" s="373">
        <v>1849</v>
      </c>
      <c r="CL78" s="373">
        <v>108</v>
      </c>
      <c r="CM78" s="373">
        <v>5.840995132504057</v>
      </c>
      <c r="CN78" s="373">
        <v>3000</v>
      </c>
      <c r="CO78" s="373">
        <v>1096</v>
      </c>
      <c r="CP78" s="373">
        <v>36.533333333333331</v>
      </c>
      <c r="CQ78" s="373">
        <v>300</v>
      </c>
      <c r="CR78" s="373">
        <v>171</v>
      </c>
      <c r="CS78" s="373">
        <v>56.999999999999993</v>
      </c>
      <c r="CT78" s="373">
        <v>0</v>
      </c>
      <c r="CU78" s="373">
        <v>0</v>
      </c>
      <c r="CV78" s="373" t="s">
        <v>1548</v>
      </c>
      <c r="CW78" s="373">
        <v>0</v>
      </c>
      <c r="CX78" s="373">
        <v>0</v>
      </c>
      <c r="CY78" s="373" t="s">
        <v>1548</v>
      </c>
    </row>
    <row r="79" spans="1:103" ht="67.5" x14ac:dyDescent="0.25">
      <c r="A79" s="252" t="s">
        <v>1134</v>
      </c>
      <c r="B79" s="392" t="s">
        <v>1093</v>
      </c>
      <c r="C79" s="376"/>
      <c r="D79" s="376" t="s">
        <v>1135</v>
      </c>
      <c r="E79" s="379">
        <v>1863</v>
      </c>
      <c r="F79" s="368">
        <v>1377</v>
      </c>
      <c r="G79" s="369">
        <v>0.73913043478260865</v>
      </c>
      <c r="H79" s="370">
        <v>20</v>
      </c>
      <c r="I79" s="371">
        <v>0</v>
      </c>
      <c r="J79" s="371">
        <v>0</v>
      </c>
      <c r="K79" s="382">
        <v>240</v>
      </c>
      <c r="L79" s="373">
        <v>0</v>
      </c>
      <c r="M79" s="374">
        <v>0</v>
      </c>
      <c r="N79" s="372">
        <v>139</v>
      </c>
      <c r="O79" s="373">
        <v>39</v>
      </c>
      <c r="P79" s="374">
        <v>28.057553956834528</v>
      </c>
      <c r="Q79" s="372">
        <v>20</v>
      </c>
      <c r="R79" s="373">
        <v>0</v>
      </c>
      <c r="S79" s="373">
        <v>0</v>
      </c>
      <c r="T79" s="372">
        <v>60</v>
      </c>
      <c r="U79" s="373">
        <v>0</v>
      </c>
      <c r="V79" s="374">
        <v>0</v>
      </c>
      <c r="W79" s="372">
        <v>150</v>
      </c>
      <c r="X79" s="373">
        <v>5</v>
      </c>
      <c r="Y79" s="373">
        <v>3.3333333333333335</v>
      </c>
      <c r="Z79" s="375">
        <v>50</v>
      </c>
      <c r="AA79" s="373">
        <v>47</v>
      </c>
      <c r="AB79" s="373">
        <v>94</v>
      </c>
      <c r="AC79" s="372">
        <v>0</v>
      </c>
      <c r="AD79" s="373">
        <v>0</v>
      </c>
      <c r="AE79" s="373" t="s">
        <v>1548</v>
      </c>
      <c r="AF79" s="375">
        <v>200</v>
      </c>
      <c r="AG79" s="373">
        <v>9</v>
      </c>
      <c r="AH79" s="373">
        <v>4.5</v>
      </c>
      <c r="AI79" s="372">
        <v>50</v>
      </c>
      <c r="AJ79" s="373">
        <v>69</v>
      </c>
      <c r="AK79" s="373">
        <v>138</v>
      </c>
      <c r="AL79" s="372">
        <v>20</v>
      </c>
      <c r="AM79" s="373">
        <v>0</v>
      </c>
      <c r="AN79" s="373">
        <v>0</v>
      </c>
      <c r="AO79" s="372">
        <v>1</v>
      </c>
      <c r="AP79" s="373">
        <v>0</v>
      </c>
      <c r="AQ79" s="373">
        <v>0</v>
      </c>
      <c r="AR79" s="375">
        <v>0</v>
      </c>
      <c r="AS79" s="373">
        <v>650</v>
      </c>
      <c r="AT79" s="373" t="s">
        <v>1548</v>
      </c>
      <c r="AU79" s="373">
        <v>365</v>
      </c>
      <c r="AV79" s="373">
        <v>25</v>
      </c>
      <c r="AW79" s="373">
        <v>6.8493150684931505</v>
      </c>
      <c r="AX79" s="373">
        <v>20</v>
      </c>
      <c r="AY79" s="373">
        <v>20</v>
      </c>
      <c r="AZ79" s="373">
        <v>100</v>
      </c>
      <c r="BA79" s="373">
        <v>20</v>
      </c>
      <c r="BB79" s="373">
        <v>20</v>
      </c>
      <c r="BC79" s="373">
        <v>100</v>
      </c>
      <c r="BD79" s="373">
        <v>0</v>
      </c>
      <c r="BE79" s="373">
        <v>0</v>
      </c>
      <c r="BF79" s="373" t="s">
        <v>1548</v>
      </c>
      <c r="BG79" s="373">
        <v>0</v>
      </c>
      <c r="BH79" s="373">
        <v>20</v>
      </c>
      <c r="BI79" s="373" t="s">
        <v>1548</v>
      </c>
      <c r="BJ79" s="373">
        <v>100</v>
      </c>
      <c r="BK79" s="373">
        <v>0</v>
      </c>
      <c r="BL79" s="373">
        <v>0</v>
      </c>
      <c r="BM79" s="373">
        <v>60</v>
      </c>
      <c r="BN79" s="373">
        <v>52</v>
      </c>
      <c r="BO79" s="373">
        <v>86.666666666666671</v>
      </c>
      <c r="BP79" s="373">
        <v>40</v>
      </c>
      <c r="BQ79" s="373">
        <v>19</v>
      </c>
      <c r="BR79" s="373">
        <v>47.5</v>
      </c>
      <c r="BS79" s="373">
        <v>120</v>
      </c>
      <c r="BT79" s="373">
        <v>120</v>
      </c>
      <c r="BU79" s="373">
        <v>100</v>
      </c>
      <c r="BV79" s="373">
        <v>20</v>
      </c>
      <c r="BW79" s="373">
        <v>18</v>
      </c>
      <c r="BX79" s="373">
        <v>90</v>
      </c>
      <c r="BY79" s="373">
        <v>40</v>
      </c>
      <c r="BZ79" s="373">
        <v>11</v>
      </c>
      <c r="CA79" s="373">
        <v>27.500000000000004</v>
      </c>
      <c r="CB79" s="373">
        <v>20</v>
      </c>
      <c r="CC79" s="373">
        <v>0</v>
      </c>
      <c r="CD79" s="373">
        <v>0</v>
      </c>
      <c r="CE79" s="373">
        <v>0</v>
      </c>
      <c r="CF79" s="373">
        <v>0</v>
      </c>
      <c r="CG79" s="373" t="s">
        <v>1548</v>
      </c>
      <c r="CH79" s="373">
        <v>35</v>
      </c>
      <c r="CI79" s="373">
        <v>33</v>
      </c>
      <c r="CJ79" s="373">
        <v>94.285714285714278</v>
      </c>
      <c r="CK79" s="373">
        <v>13</v>
      </c>
      <c r="CL79" s="373">
        <v>20</v>
      </c>
      <c r="CM79" s="373">
        <v>153.84615384615387</v>
      </c>
      <c r="CN79" s="373">
        <v>40</v>
      </c>
      <c r="CO79" s="373">
        <v>15</v>
      </c>
      <c r="CP79" s="373">
        <v>37.5</v>
      </c>
      <c r="CQ79" s="373">
        <v>20</v>
      </c>
      <c r="CR79" s="373">
        <v>185</v>
      </c>
      <c r="CS79" s="373">
        <v>925</v>
      </c>
      <c r="CT79" s="373">
        <v>0</v>
      </c>
      <c r="CU79" s="373">
        <v>0</v>
      </c>
      <c r="CV79" s="373" t="s">
        <v>1548</v>
      </c>
      <c r="CW79" s="373">
        <v>0</v>
      </c>
      <c r="CX79" s="373">
        <v>0</v>
      </c>
      <c r="CY79" s="373" t="s">
        <v>1548</v>
      </c>
    </row>
    <row r="80" spans="1:103" ht="67.5" x14ac:dyDescent="0.25">
      <c r="A80" s="252" t="s">
        <v>1136</v>
      </c>
      <c r="B80" s="392" t="s">
        <v>1093</v>
      </c>
      <c r="C80" s="376" t="s">
        <v>1137</v>
      </c>
      <c r="D80" s="376" t="s">
        <v>1138</v>
      </c>
      <c r="E80" s="379">
        <v>91</v>
      </c>
      <c r="F80" s="368">
        <v>59</v>
      </c>
      <c r="G80" s="369">
        <v>0.64835164835164838</v>
      </c>
      <c r="H80" s="370">
        <v>0</v>
      </c>
      <c r="I80" s="371">
        <v>0</v>
      </c>
      <c r="J80" s="371" t="s">
        <v>1548</v>
      </c>
      <c r="K80" s="382">
        <v>14</v>
      </c>
      <c r="L80" s="373">
        <v>11</v>
      </c>
      <c r="M80" s="374">
        <v>78.571428571428569</v>
      </c>
      <c r="N80" s="372">
        <v>2</v>
      </c>
      <c r="O80" s="373">
        <v>4</v>
      </c>
      <c r="P80" s="374">
        <v>200</v>
      </c>
      <c r="Q80" s="372">
        <v>1</v>
      </c>
      <c r="R80" s="373">
        <v>1</v>
      </c>
      <c r="S80" s="373">
        <v>100</v>
      </c>
      <c r="T80" s="372">
        <v>0</v>
      </c>
      <c r="U80" s="373">
        <v>0</v>
      </c>
      <c r="V80" s="374" t="s">
        <v>1548</v>
      </c>
      <c r="W80" s="372">
        <v>6</v>
      </c>
      <c r="X80" s="373">
        <v>4</v>
      </c>
      <c r="Y80" s="373">
        <v>66.666666666666657</v>
      </c>
      <c r="Z80" s="375">
        <v>4</v>
      </c>
      <c r="AA80" s="373">
        <v>4</v>
      </c>
      <c r="AB80" s="373">
        <v>100</v>
      </c>
      <c r="AC80" s="372">
        <v>6</v>
      </c>
      <c r="AD80" s="373">
        <v>2</v>
      </c>
      <c r="AE80" s="373">
        <v>33.333333333333329</v>
      </c>
      <c r="AF80" s="375">
        <v>6</v>
      </c>
      <c r="AG80" s="373">
        <v>2</v>
      </c>
      <c r="AH80" s="373">
        <v>33.333333333333329</v>
      </c>
      <c r="AI80" s="372">
        <v>0</v>
      </c>
      <c r="AJ80" s="373">
        <v>0</v>
      </c>
      <c r="AK80" s="373" t="s">
        <v>1548</v>
      </c>
      <c r="AL80" s="372">
        <v>4</v>
      </c>
      <c r="AM80" s="373">
        <v>0</v>
      </c>
      <c r="AN80" s="373">
        <v>0</v>
      </c>
      <c r="AO80" s="372">
        <v>0</v>
      </c>
      <c r="AP80" s="373">
        <v>0</v>
      </c>
      <c r="AQ80" s="373" t="s">
        <v>1548</v>
      </c>
      <c r="AR80" s="375">
        <v>4</v>
      </c>
      <c r="AS80" s="373">
        <v>4</v>
      </c>
      <c r="AT80" s="373">
        <v>100</v>
      </c>
      <c r="AU80" s="373">
        <v>14</v>
      </c>
      <c r="AV80" s="373">
        <v>7</v>
      </c>
      <c r="AW80" s="373">
        <v>50</v>
      </c>
      <c r="AX80" s="373">
        <v>0</v>
      </c>
      <c r="AY80" s="373">
        <v>0</v>
      </c>
      <c r="AZ80" s="373" t="s">
        <v>1548</v>
      </c>
      <c r="BA80" s="373">
        <v>0</v>
      </c>
      <c r="BB80" s="373">
        <v>0</v>
      </c>
      <c r="BC80" s="373" t="s">
        <v>1548</v>
      </c>
      <c r="BD80" s="373">
        <v>0</v>
      </c>
      <c r="BE80" s="373">
        <v>0</v>
      </c>
      <c r="BF80" s="373" t="s">
        <v>1548</v>
      </c>
      <c r="BG80" s="373">
        <v>2</v>
      </c>
      <c r="BH80" s="373">
        <v>0</v>
      </c>
      <c r="BI80" s="373">
        <v>0</v>
      </c>
      <c r="BJ80" s="373">
        <v>0</v>
      </c>
      <c r="BK80" s="373">
        <v>0</v>
      </c>
      <c r="BL80" s="373" t="s">
        <v>1548</v>
      </c>
      <c r="BM80" s="373">
        <v>6</v>
      </c>
      <c r="BN80" s="373">
        <v>4</v>
      </c>
      <c r="BO80" s="373">
        <v>66.666666666666657</v>
      </c>
      <c r="BP80" s="373">
        <v>4</v>
      </c>
      <c r="BQ80" s="373">
        <v>4</v>
      </c>
      <c r="BR80" s="373">
        <v>100</v>
      </c>
      <c r="BS80" s="373">
        <v>1</v>
      </c>
      <c r="BT80" s="373">
        <v>0</v>
      </c>
      <c r="BU80" s="373">
        <v>0</v>
      </c>
      <c r="BV80" s="373">
        <v>0</v>
      </c>
      <c r="BW80" s="373">
        <v>0</v>
      </c>
      <c r="BX80" s="373" t="s">
        <v>1548</v>
      </c>
      <c r="BY80" s="373">
        <v>2</v>
      </c>
      <c r="BZ80" s="373">
        <v>0</v>
      </c>
      <c r="CA80" s="373">
        <v>0</v>
      </c>
      <c r="CB80" s="373">
        <v>4</v>
      </c>
      <c r="CC80" s="373">
        <v>3</v>
      </c>
      <c r="CD80" s="373">
        <v>75</v>
      </c>
      <c r="CE80" s="373">
        <v>0</v>
      </c>
      <c r="CF80" s="373">
        <v>0</v>
      </c>
      <c r="CG80" s="373" t="s">
        <v>1548</v>
      </c>
      <c r="CH80" s="373">
        <v>5</v>
      </c>
      <c r="CI80" s="373">
        <v>5</v>
      </c>
      <c r="CJ80" s="373">
        <v>100</v>
      </c>
      <c r="CK80" s="373">
        <v>0</v>
      </c>
      <c r="CL80" s="373">
        <v>0</v>
      </c>
      <c r="CM80" s="373" t="s">
        <v>1548</v>
      </c>
      <c r="CN80" s="373">
        <v>0</v>
      </c>
      <c r="CO80" s="373">
        <v>0</v>
      </c>
      <c r="CP80" s="373" t="s">
        <v>1548</v>
      </c>
      <c r="CQ80" s="373">
        <v>6</v>
      </c>
      <c r="CR80" s="373">
        <v>4</v>
      </c>
      <c r="CS80" s="373">
        <v>66.666666666666657</v>
      </c>
      <c r="CT80" s="373">
        <v>0</v>
      </c>
      <c r="CU80" s="373">
        <v>0</v>
      </c>
      <c r="CV80" s="373" t="s">
        <v>1548</v>
      </c>
      <c r="CW80" s="373">
        <v>0</v>
      </c>
      <c r="CX80" s="373">
        <v>0</v>
      </c>
      <c r="CY80" s="373" t="s">
        <v>1548</v>
      </c>
    </row>
    <row r="81" spans="1:103" ht="67.5" x14ac:dyDescent="0.25">
      <c r="A81" s="252" t="s">
        <v>1139</v>
      </c>
      <c r="B81" s="392" t="s">
        <v>1093</v>
      </c>
      <c r="C81" s="376"/>
      <c r="D81" s="376" t="s">
        <v>1140</v>
      </c>
      <c r="E81" s="379">
        <v>230</v>
      </c>
      <c r="F81" s="368">
        <v>201</v>
      </c>
      <c r="G81" s="369">
        <v>0.87391304347826082</v>
      </c>
      <c r="H81" s="370">
        <v>0</v>
      </c>
      <c r="I81" s="371">
        <v>0</v>
      </c>
      <c r="J81" s="371" t="s">
        <v>1548</v>
      </c>
      <c r="K81" s="382">
        <v>28</v>
      </c>
      <c r="L81" s="373">
        <v>28</v>
      </c>
      <c r="M81" s="374">
        <v>100</v>
      </c>
      <c r="N81" s="372">
        <v>2</v>
      </c>
      <c r="O81" s="373">
        <v>0</v>
      </c>
      <c r="P81" s="374">
        <v>0</v>
      </c>
      <c r="Q81" s="372">
        <v>1</v>
      </c>
      <c r="R81" s="373">
        <v>0</v>
      </c>
      <c r="S81" s="373">
        <v>0</v>
      </c>
      <c r="T81" s="372">
        <v>0</v>
      </c>
      <c r="U81" s="373">
        <v>0</v>
      </c>
      <c r="V81" s="374" t="s">
        <v>1548</v>
      </c>
      <c r="W81" s="372">
        <v>14</v>
      </c>
      <c r="X81" s="373">
        <v>14</v>
      </c>
      <c r="Y81" s="373">
        <v>100</v>
      </c>
      <c r="Z81" s="375">
        <v>6</v>
      </c>
      <c r="AA81" s="373">
        <v>8</v>
      </c>
      <c r="AB81" s="373">
        <v>133.33333333333331</v>
      </c>
      <c r="AC81" s="372">
        <v>24</v>
      </c>
      <c r="AD81" s="373">
        <v>19</v>
      </c>
      <c r="AE81" s="373">
        <v>79.166666666666657</v>
      </c>
      <c r="AF81" s="375">
        <v>14</v>
      </c>
      <c r="AG81" s="373">
        <v>1</v>
      </c>
      <c r="AH81" s="373">
        <v>7.1428571428571423</v>
      </c>
      <c r="AI81" s="372">
        <v>10</v>
      </c>
      <c r="AJ81" s="373">
        <v>0</v>
      </c>
      <c r="AK81" s="373">
        <v>0</v>
      </c>
      <c r="AL81" s="372">
        <v>10</v>
      </c>
      <c r="AM81" s="373">
        <v>10</v>
      </c>
      <c r="AN81" s="373">
        <v>100</v>
      </c>
      <c r="AO81" s="372">
        <v>0</v>
      </c>
      <c r="AP81" s="373">
        <v>0</v>
      </c>
      <c r="AQ81" s="373" t="s">
        <v>1548</v>
      </c>
      <c r="AR81" s="375">
        <v>12</v>
      </c>
      <c r="AS81" s="373">
        <v>12</v>
      </c>
      <c r="AT81" s="373">
        <v>100</v>
      </c>
      <c r="AU81" s="373">
        <v>25</v>
      </c>
      <c r="AV81" s="373">
        <v>35</v>
      </c>
      <c r="AW81" s="373">
        <v>140</v>
      </c>
      <c r="AX81" s="373">
        <v>0</v>
      </c>
      <c r="AY81" s="373">
        <v>0</v>
      </c>
      <c r="AZ81" s="373" t="s">
        <v>1548</v>
      </c>
      <c r="BA81" s="373">
        <v>0</v>
      </c>
      <c r="BB81" s="373">
        <v>0</v>
      </c>
      <c r="BC81" s="373" t="s">
        <v>1548</v>
      </c>
      <c r="BD81" s="373">
        <v>0</v>
      </c>
      <c r="BE81" s="373">
        <v>0</v>
      </c>
      <c r="BF81" s="373" t="s">
        <v>1548</v>
      </c>
      <c r="BG81" s="373">
        <v>2</v>
      </c>
      <c r="BH81" s="373">
        <v>0</v>
      </c>
      <c r="BI81" s="373">
        <v>0</v>
      </c>
      <c r="BJ81" s="373">
        <v>0</v>
      </c>
      <c r="BK81" s="373">
        <v>0</v>
      </c>
      <c r="BL81" s="373" t="s">
        <v>1548</v>
      </c>
      <c r="BM81" s="373">
        <v>3</v>
      </c>
      <c r="BN81" s="373">
        <v>3</v>
      </c>
      <c r="BO81" s="373">
        <v>100</v>
      </c>
      <c r="BP81" s="373">
        <v>25</v>
      </c>
      <c r="BQ81" s="373">
        <v>26</v>
      </c>
      <c r="BR81" s="373">
        <v>104</v>
      </c>
      <c r="BS81" s="373">
        <v>1</v>
      </c>
      <c r="BT81" s="373">
        <v>0</v>
      </c>
      <c r="BU81" s="373">
        <v>0</v>
      </c>
      <c r="BV81" s="373">
        <v>10</v>
      </c>
      <c r="BW81" s="373">
        <v>10</v>
      </c>
      <c r="BX81" s="373">
        <v>100</v>
      </c>
      <c r="BY81" s="373">
        <v>2</v>
      </c>
      <c r="BZ81" s="373">
        <v>0</v>
      </c>
      <c r="CA81" s="373">
        <v>0</v>
      </c>
      <c r="CB81" s="373">
        <v>8</v>
      </c>
      <c r="CC81" s="373">
        <v>15</v>
      </c>
      <c r="CD81" s="373">
        <v>187.5</v>
      </c>
      <c r="CE81" s="373">
        <v>0</v>
      </c>
      <c r="CF81" s="373">
        <v>0</v>
      </c>
      <c r="CG81" s="373" t="s">
        <v>1548</v>
      </c>
      <c r="CH81" s="373">
        <v>5</v>
      </c>
      <c r="CI81" s="373">
        <v>5</v>
      </c>
      <c r="CJ81" s="373">
        <v>100</v>
      </c>
      <c r="CK81" s="373">
        <v>0</v>
      </c>
      <c r="CL81" s="373">
        <v>0</v>
      </c>
      <c r="CM81" s="373" t="s">
        <v>1548</v>
      </c>
      <c r="CN81" s="373">
        <v>4</v>
      </c>
      <c r="CO81" s="373">
        <v>0</v>
      </c>
      <c r="CP81" s="373">
        <v>0</v>
      </c>
      <c r="CQ81" s="373">
        <v>24</v>
      </c>
      <c r="CR81" s="373">
        <v>15</v>
      </c>
      <c r="CS81" s="373">
        <v>62.5</v>
      </c>
      <c r="CT81" s="373">
        <v>0</v>
      </c>
      <c r="CU81" s="373">
        <v>0</v>
      </c>
      <c r="CV81" s="373" t="s">
        <v>1548</v>
      </c>
      <c r="CW81" s="373">
        <v>0</v>
      </c>
      <c r="CX81" s="373">
        <v>0</v>
      </c>
      <c r="CY81" s="373" t="s">
        <v>1548</v>
      </c>
    </row>
    <row r="82" spans="1:103" ht="67.5" x14ac:dyDescent="0.25">
      <c r="A82" s="252" t="s">
        <v>1141</v>
      </c>
      <c r="B82" s="392" t="s">
        <v>1093</v>
      </c>
      <c r="C82" s="376" t="s">
        <v>1083</v>
      </c>
      <c r="D82" s="376" t="s">
        <v>1142</v>
      </c>
      <c r="E82" s="379">
        <v>56</v>
      </c>
      <c r="F82" s="368">
        <v>47</v>
      </c>
      <c r="G82" s="369">
        <v>0.8392857142857143</v>
      </c>
      <c r="H82" s="370">
        <v>2</v>
      </c>
      <c r="I82" s="381">
        <v>2</v>
      </c>
      <c r="J82" s="371">
        <v>100</v>
      </c>
      <c r="K82" s="382">
        <v>1</v>
      </c>
      <c r="L82" s="373">
        <v>1</v>
      </c>
      <c r="M82" s="374">
        <v>100</v>
      </c>
      <c r="N82" s="372">
        <v>3</v>
      </c>
      <c r="O82" s="373">
        <v>3</v>
      </c>
      <c r="P82" s="374">
        <v>100</v>
      </c>
      <c r="Q82" s="372">
        <v>1</v>
      </c>
      <c r="R82" s="373">
        <v>1</v>
      </c>
      <c r="S82" s="373">
        <v>100</v>
      </c>
      <c r="T82" s="372">
        <v>2</v>
      </c>
      <c r="U82" s="373">
        <v>0</v>
      </c>
      <c r="V82" s="374">
        <v>0</v>
      </c>
      <c r="W82" s="372">
        <v>2</v>
      </c>
      <c r="X82" s="373">
        <v>2</v>
      </c>
      <c r="Y82" s="373">
        <v>100</v>
      </c>
      <c r="Z82" s="375">
        <v>2</v>
      </c>
      <c r="AA82" s="373">
        <v>2</v>
      </c>
      <c r="AB82" s="373">
        <v>100</v>
      </c>
      <c r="AC82" s="372">
        <v>2</v>
      </c>
      <c r="AD82" s="373">
        <v>1</v>
      </c>
      <c r="AE82" s="373">
        <v>50</v>
      </c>
      <c r="AF82" s="375">
        <v>2</v>
      </c>
      <c r="AG82" s="373">
        <v>3</v>
      </c>
      <c r="AH82" s="373">
        <v>150</v>
      </c>
      <c r="AI82" s="372">
        <v>1</v>
      </c>
      <c r="AJ82" s="373">
        <v>1</v>
      </c>
      <c r="AK82" s="373">
        <v>100</v>
      </c>
      <c r="AL82" s="372">
        <v>2</v>
      </c>
      <c r="AM82" s="373">
        <v>0</v>
      </c>
      <c r="AN82" s="373">
        <v>0</v>
      </c>
      <c r="AO82" s="372">
        <v>1</v>
      </c>
      <c r="AP82" s="373">
        <v>0</v>
      </c>
      <c r="AQ82" s="373">
        <v>0</v>
      </c>
      <c r="AR82" s="375">
        <v>1</v>
      </c>
      <c r="AS82" s="373">
        <v>0</v>
      </c>
      <c r="AT82" s="373">
        <v>0</v>
      </c>
      <c r="AU82" s="373">
        <v>2</v>
      </c>
      <c r="AV82" s="373">
        <v>3</v>
      </c>
      <c r="AW82" s="373">
        <v>150</v>
      </c>
      <c r="AX82" s="373">
        <v>1</v>
      </c>
      <c r="AY82" s="373">
        <v>1</v>
      </c>
      <c r="AZ82" s="373">
        <v>100</v>
      </c>
      <c r="BA82" s="373">
        <v>1</v>
      </c>
      <c r="BB82" s="373">
        <v>0</v>
      </c>
      <c r="BC82" s="373">
        <v>0</v>
      </c>
      <c r="BD82" s="373">
        <v>1</v>
      </c>
      <c r="BE82" s="373">
        <v>0</v>
      </c>
      <c r="BF82" s="373">
        <v>0</v>
      </c>
      <c r="BG82" s="373">
        <v>2</v>
      </c>
      <c r="BH82" s="373">
        <v>3</v>
      </c>
      <c r="BI82" s="373">
        <v>150</v>
      </c>
      <c r="BJ82" s="373">
        <v>2</v>
      </c>
      <c r="BK82" s="373">
        <v>2</v>
      </c>
      <c r="BL82" s="373">
        <v>100</v>
      </c>
      <c r="BM82" s="373">
        <v>1</v>
      </c>
      <c r="BN82" s="373">
        <v>1</v>
      </c>
      <c r="BO82" s="373">
        <v>100</v>
      </c>
      <c r="BP82" s="373">
        <v>10</v>
      </c>
      <c r="BQ82" s="373">
        <v>9</v>
      </c>
      <c r="BR82" s="373">
        <v>90</v>
      </c>
      <c r="BS82" s="373">
        <v>2</v>
      </c>
      <c r="BT82" s="373">
        <v>2</v>
      </c>
      <c r="BU82" s="373">
        <v>100</v>
      </c>
      <c r="BV82" s="373">
        <v>2</v>
      </c>
      <c r="BW82" s="373">
        <v>2</v>
      </c>
      <c r="BX82" s="373">
        <v>100</v>
      </c>
      <c r="BY82" s="373">
        <v>1</v>
      </c>
      <c r="BZ82" s="373">
        <v>0</v>
      </c>
      <c r="CA82" s="373">
        <v>0</v>
      </c>
      <c r="CB82" s="373">
        <v>1</v>
      </c>
      <c r="CC82" s="373">
        <v>1</v>
      </c>
      <c r="CD82" s="373">
        <v>100</v>
      </c>
      <c r="CE82" s="373">
        <v>1</v>
      </c>
      <c r="CF82" s="373">
        <v>1</v>
      </c>
      <c r="CG82" s="373">
        <v>100</v>
      </c>
      <c r="CH82" s="373">
        <v>1</v>
      </c>
      <c r="CI82" s="373">
        <v>0</v>
      </c>
      <c r="CJ82" s="373">
        <v>0</v>
      </c>
      <c r="CK82" s="373">
        <v>1</v>
      </c>
      <c r="CL82" s="373">
        <v>1</v>
      </c>
      <c r="CM82" s="373">
        <v>100</v>
      </c>
      <c r="CN82" s="373">
        <v>1</v>
      </c>
      <c r="CO82" s="373">
        <v>0</v>
      </c>
      <c r="CP82" s="373">
        <v>0</v>
      </c>
      <c r="CQ82" s="373">
        <v>2</v>
      </c>
      <c r="CR82" s="373">
        <v>2</v>
      </c>
      <c r="CS82" s="373">
        <v>100</v>
      </c>
      <c r="CT82" s="373">
        <v>1</v>
      </c>
      <c r="CU82" s="373">
        <v>2</v>
      </c>
      <c r="CV82" s="373">
        <v>200</v>
      </c>
      <c r="CW82" s="373">
        <v>1</v>
      </c>
      <c r="CX82" s="373">
        <v>1</v>
      </c>
      <c r="CY82" s="373">
        <v>100</v>
      </c>
    </row>
    <row r="83" spans="1:103" ht="67.5" x14ac:dyDescent="0.25">
      <c r="A83" s="252" t="s">
        <v>1143</v>
      </c>
      <c r="B83" s="392" t="s">
        <v>1093</v>
      </c>
      <c r="C83" s="376"/>
      <c r="D83" s="376" t="s">
        <v>1144</v>
      </c>
      <c r="E83" s="379">
        <v>733</v>
      </c>
      <c r="F83" s="368">
        <v>753</v>
      </c>
      <c r="G83" s="369">
        <v>1.0272851296043657</v>
      </c>
      <c r="H83" s="370">
        <v>20</v>
      </c>
      <c r="I83" s="381">
        <v>16</v>
      </c>
      <c r="J83" s="371">
        <v>80</v>
      </c>
      <c r="K83" s="382">
        <v>16</v>
      </c>
      <c r="L83" s="373">
        <v>15</v>
      </c>
      <c r="M83" s="374">
        <v>93.75</v>
      </c>
      <c r="N83" s="372">
        <v>30</v>
      </c>
      <c r="O83" s="373">
        <v>31</v>
      </c>
      <c r="P83" s="374">
        <v>103.33333333333334</v>
      </c>
      <c r="Q83" s="372">
        <v>25</v>
      </c>
      <c r="R83" s="373">
        <v>21</v>
      </c>
      <c r="S83" s="373">
        <v>84</v>
      </c>
      <c r="T83" s="372">
        <v>30</v>
      </c>
      <c r="U83" s="373">
        <v>0</v>
      </c>
      <c r="V83" s="374">
        <v>0</v>
      </c>
      <c r="W83" s="372">
        <v>20</v>
      </c>
      <c r="X83" s="373">
        <v>34</v>
      </c>
      <c r="Y83" s="373">
        <v>170</v>
      </c>
      <c r="Z83" s="375">
        <v>15</v>
      </c>
      <c r="AA83" s="373">
        <v>16</v>
      </c>
      <c r="AB83" s="373">
        <v>106.66666666666667</v>
      </c>
      <c r="AC83" s="372">
        <v>15</v>
      </c>
      <c r="AD83" s="373">
        <v>16</v>
      </c>
      <c r="AE83" s="373">
        <v>106.66666666666667</v>
      </c>
      <c r="AF83" s="375">
        <v>45</v>
      </c>
      <c r="AG83" s="373">
        <v>73</v>
      </c>
      <c r="AH83" s="373">
        <v>162.22222222222223</v>
      </c>
      <c r="AI83" s="372">
        <v>10</v>
      </c>
      <c r="AJ83" s="373">
        <v>14</v>
      </c>
      <c r="AK83" s="373">
        <v>140</v>
      </c>
      <c r="AL83" s="372">
        <v>12</v>
      </c>
      <c r="AM83" s="373">
        <v>0</v>
      </c>
      <c r="AN83" s="373">
        <v>0</v>
      </c>
      <c r="AO83" s="372">
        <v>10</v>
      </c>
      <c r="AP83" s="373">
        <v>0</v>
      </c>
      <c r="AQ83" s="373">
        <v>0</v>
      </c>
      <c r="AR83" s="375">
        <v>15</v>
      </c>
      <c r="AS83" s="373">
        <v>0</v>
      </c>
      <c r="AT83" s="373">
        <v>0</v>
      </c>
      <c r="AU83" s="373">
        <v>50</v>
      </c>
      <c r="AV83" s="373">
        <v>91</v>
      </c>
      <c r="AW83" s="373">
        <v>182</v>
      </c>
      <c r="AX83" s="373">
        <v>3</v>
      </c>
      <c r="AY83" s="373">
        <v>3</v>
      </c>
      <c r="AZ83" s="373">
        <v>100</v>
      </c>
      <c r="BA83" s="373">
        <v>10</v>
      </c>
      <c r="BB83" s="373">
        <v>0</v>
      </c>
      <c r="BC83" s="373">
        <v>0</v>
      </c>
      <c r="BD83" s="373">
        <v>10</v>
      </c>
      <c r="BE83" s="373">
        <v>0</v>
      </c>
      <c r="BF83" s="373">
        <v>0</v>
      </c>
      <c r="BG83" s="373">
        <v>15</v>
      </c>
      <c r="BH83" s="373">
        <v>20</v>
      </c>
      <c r="BI83" s="373">
        <v>133.33333333333331</v>
      </c>
      <c r="BJ83" s="373">
        <v>15</v>
      </c>
      <c r="BK83" s="373">
        <v>22</v>
      </c>
      <c r="BL83" s="373">
        <v>146.66666666666666</v>
      </c>
      <c r="BM83" s="373">
        <v>16</v>
      </c>
      <c r="BN83" s="373">
        <v>24</v>
      </c>
      <c r="BO83" s="373">
        <v>150</v>
      </c>
      <c r="BP83" s="373">
        <v>200</v>
      </c>
      <c r="BQ83" s="373">
        <v>190</v>
      </c>
      <c r="BR83" s="373">
        <v>95</v>
      </c>
      <c r="BS83" s="373">
        <v>25</v>
      </c>
      <c r="BT83" s="373">
        <v>22</v>
      </c>
      <c r="BU83" s="373">
        <v>88</v>
      </c>
      <c r="BV83" s="373">
        <v>25</v>
      </c>
      <c r="BW83" s="373">
        <v>44</v>
      </c>
      <c r="BX83" s="373">
        <v>176</v>
      </c>
      <c r="BY83" s="373">
        <v>12</v>
      </c>
      <c r="BZ83" s="373">
        <v>0</v>
      </c>
      <c r="CA83" s="373">
        <v>0</v>
      </c>
      <c r="CB83" s="373">
        <v>13</v>
      </c>
      <c r="CC83" s="373">
        <v>11</v>
      </c>
      <c r="CD83" s="373">
        <v>84.615384615384613</v>
      </c>
      <c r="CE83" s="373">
        <v>18</v>
      </c>
      <c r="CF83" s="373">
        <v>18</v>
      </c>
      <c r="CG83" s="373">
        <v>100</v>
      </c>
      <c r="CH83" s="373">
        <v>8</v>
      </c>
      <c r="CI83" s="373">
        <v>0</v>
      </c>
      <c r="CJ83" s="373">
        <v>0</v>
      </c>
      <c r="CK83" s="373">
        <v>15</v>
      </c>
      <c r="CL83" s="373">
        <v>15</v>
      </c>
      <c r="CM83" s="373">
        <v>100</v>
      </c>
      <c r="CN83" s="373">
        <v>10</v>
      </c>
      <c r="CO83" s="373">
        <v>0</v>
      </c>
      <c r="CP83" s="373">
        <v>0</v>
      </c>
      <c r="CQ83" s="373">
        <v>14</v>
      </c>
      <c r="CR83" s="373">
        <v>41</v>
      </c>
      <c r="CS83" s="373">
        <v>292.85714285714283</v>
      </c>
      <c r="CT83" s="373">
        <v>3</v>
      </c>
      <c r="CU83" s="373">
        <v>4</v>
      </c>
      <c r="CV83" s="373">
        <v>133.33333333333331</v>
      </c>
      <c r="CW83" s="373">
        <v>8</v>
      </c>
      <c r="CX83" s="373">
        <v>12</v>
      </c>
      <c r="CY83" s="373">
        <v>150</v>
      </c>
    </row>
    <row r="84" spans="1:103" ht="67.5" x14ac:dyDescent="0.25">
      <c r="A84" s="252" t="s">
        <v>1145</v>
      </c>
      <c r="B84" s="392" t="s">
        <v>1093</v>
      </c>
      <c r="C84" s="376" t="s">
        <v>1146</v>
      </c>
      <c r="D84" s="376" t="s">
        <v>1147</v>
      </c>
      <c r="E84" s="379">
        <v>361</v>
      </c>
      <c r="F84" s="368">
        <v>368</v>
      </c>
      <c r="G84" s="369">
        <v>1.0193905817174516</v>
      </c>
      <c r="H84" s="370">
        <v>11</v>
      </c>
      <c r="I84" s="371">
        <v>7</v>
      </c>
      <c r="J84" s="371">
        <v>63.636363636363633</v>
      </c>
      <c r="K84" s="382">
        <v>50</v>
      </c>
      <c r="L84" s="373">
        <v>57</v>
      </c>
      <c r="M84" s="374">
        <v>113.99999999999999</v>
      </c>
      <c r="N84" s="372">
        <v>6</v>
      </c>
      <c r="O84" s="373">
        <v>11</v>
      </c>
      <c r="P84" s="374">
        <v>183.33333333333331</v>
      </c>
      <c r="Q84" s="372">
        <v>6</v>
      </c>
      <c r="R84" s="373">
        <v>7</v>
      </c>
      <c r="S84" s="373">
        <v>116.66666666666667</v>
      </c>
      <c r="T84" s="372">
        <v>3</v>
      </c>
      <c r="U84" s="373">
        <v>1</v>
      </c>
      <c r="V84" s="374">
        <v>33.333333333333329</v>
      </c>
      <c r="W84" s="372">
        <v>30</v>
      </c>
      <c r="X84" s="373">
        <v>30</v>
      </c>
      <c r="Y84" s="373">
        <v>100</v>
      </c>
      <c r="Z84" s="375">
        <v>12</v>
      </c>
      <c r="AA84" s="373">
        <v>11</v>
      </c>
      <c r="AB84" s="373">
        <v>91.666666666666657</v>
      </c>
      <c r="AC84" s="372">
        <v>12</v>
      </c>
      <c r="AD84" s="373">
        <v>14</v>
      </c>
      <c r="AE84" s="373">
        <v>116.66666666666667</v>
      </c>
      <c r="AF84" s="375">
        <v>30</v>
      </c>
      <c r="AG84" s="373">
        <v>21</v>
      </c>
      <c r="AH84" s="373">
        <v>70</v>
      </c>
      <c r="AI84" s="372">
        <v>10</v>
      </c>
      <c r="AJ84" s="373">
        <v>9</v>
      </c>
      <c r="AK84" s="373">
        <v>90</v>
      </c>
      <c r="AL84" s="372">
        <v>5</v>
      </c>
      <c r="AM84" s="373">
        <v>4</v>
      </c>
      <c r="AN84" s="373">
        <v>80</v>
      </c>
      <c r="AO84" s="372">
        <v>10</v>
      </c>
      <c r="AP84" s="373">
        <v>9</v>
      </c>
      <c r="AQ84" s="373">
        <v>90</v>
      </c>
      <c r="AR84" s="375">
        <v>10</v>
      </c>
      <c r="AS84" s="373">
        <v>7</v>
      </c>
      <c r="AT84" s="373">
        <v>70</v>
      </c>
      <c r="AU84" s="373">
        <v>6</v>
      </c>
      <c r="AV84" s="373">
        <v>6</v>
      </c>
      <c r="AW84" s="373">
        <v>100</v>
      </c>
      <c r="AX84" s="373">
        <v>3</v>
      </c>
      <c r="AY84" s="373">
        <v>4</v>
      </c>
      <c r="AZ84" s="373">
        <v>133.33333333333331</v>
      </c>
      <c r="BA84" s="373">
        <v>10</v>
      </c>
      <c r="BB84" s="373">
        <v>10</v>
      </c>
      <c r="BC84" s="373">
        <v>100</v>
      </c>
      <c r="BD84" s="373">
        <v>7</v>
      </c>
      <c r="BE84" s="373">
        <v>5</v>
      </c>
      <c r="BF84" s="373">
        <v>71.428571428571431</v>
      </c>
      <c r="BG84" s="373">
        <v>20</v>
      </c>
      <c r="BH84" s="373">
        <v>39</v>
      </c>
      <c r="BI84" s="373">
        <v>195</v>
      </c>
      <c r="BJ84" s="373">
        <v>8</v>
      </c>
      <c r="BK84" s="373">
        <v>13</v>
      </c>
      <c r="BL84" s="373">
        <v>162.5</v>
      </c>
      <c r="BM84" s="373">
        <v>8</v>
      </c>
      <c r="BN84" s="373">
        <v>8</v>
      </c>
      <c r="BO84" s="373">
        <v>100</v>
      </c>
      <c r="BP84" s="373">
        <v>10</v>
      </c>
      <c r="BQ84" s="373">
        <v>11</v>
      </c>
      <c r="BR84" s="373">
        <v>110.00000000000001</v>
      </c>
      <c r="BS84" s="373">
        <v>22</v>
      </c>
      <c r="BT84" s="373">
        <v>22</v>
      </c>
      <c r="BU84" s="373">
        <v>100</v>
      </c>
      <c r="BV84" s="373">
        <v>12</v>
      </c>
      <c r="BW84" s="373">
        <v>12</v>
      </c>
      <c r="BX84" s="373">
        <v>100</v>
      </c>
      <c r="BY84" s="373">
        <v>1</v>
      </c>
      <c r="BZ84" s="373">
        <v>0</v>
      </c>
      <c r="CA84" s="373">
        <v>0</v>
      </c>
      <c r="CB84" s="373">
        <v>13</v>
      </c>
      <c r="CC84" s="373">
        <v>12</v>
      </c>
      <c r="CD84" s="373">
        <v>92.307692307692307</v>
      </c>
      <c r="CE84" s="373">
        <v>7</v>
      </c>
      <c r="CF84" s="373">
        <v>6</v>
      </c>
      <c r="CG84" s="373">
        <v>85.714285714285708</v>
      </c>
      <c r="CH84" s="373">
        <v>8</v>
      </c>
      <c r="CI84" s="373">
        <v>5</v>
      </c>
      <c r="CJ84" s="373">
        <v>62.5</v>
      </c>
      <c r="CK84" s="373">
        <v>6</v>
      </c>
      <c r="CL84" s="373">
        <v>5</v>
      </c>
      <c r="CM84" s="373">
        <v>83.333333333333343</v>
      </c>
      <c r="CN84" s="373">
        <v>12</v>
      </c>
      <c r="CO84" s="373">
        <v>12</v>
      </c>
      <c r="CP84" s="373">
        <v>100</v>
      </c>
      <c r="CQ84" s="373">
        <v>6</v>
      </c>
      <c r="CR84" s="373">
        <v>3</v>
      </c>
      <c r="CS84" s="373">
        <v>50</v>
      </c>
      <c r="CT84" s="373">
        <v>3</v>
      </c>
      <c r="CU84" s="373">
        <v>4</v>
      </c>
      <c r="CV84" s="373">
        <v>133.33333333333331</v>
      </c>
      <c r="CW84" s="373">
        <v>4</v>
      </c>
      <c r="CX84" s="373">
        <v>3</v>
      </c>
      <c r="CY84" s="373">
        <v>75</v>
      </c>
    </row>
    <row r="85" spans="1:103" ht="67.5" x14ac:dyDescent="0.25">
      <c r="A85" s="252" t="s">
        <v>1148</v>
      </c>
      <c r="B85" s="392" t="s">
        <v>1093</v>
      </c>
      <c r="C85" s="378"/>
      <c r="D85" s="376" t="s">
        <v>1149</v>
      </c>
      <c r="E85" s="379">
        <v>7895</v>
      </c>
      <c r="F85" s="368">
        <v>8771</v>
      </c>
      <c r="G85" s="369">
        <v>1.1109563014566182</v>
      </c>
      <c r="H85" s="370">
        <v>160</v>
      </c>
      <c r="I85" s="371">
        <v>87</v>
      </c>
      <c r="J85" s="371">
        <v>54.374999999999993</v>
      </c>
      <c r="K85" s="382">
        <v>1500</v>
      </c>
      <c r="L85" s="373">
        <v>1121</v>
      </c>
      <c r="M85" s="374">
        <v>74.733333333333334</v>
      </c>
      <c r="N85" s="372">
        <v>120</v>
      </c>
      <c r="O85" s="373">
        <v>336</v>
      </c>
      <c r="P85" s="374">
        <v>280</v>
      </c>
      <c r="Q85" s="372">
        <v>60</v>
      </c>
      <c r="R85" s="373">
        <v>111</v>
      </c>
      <c r="S85" s="373">
        <v>185</v>
      </c>
      <c r="T85" s="372">
        <v>60</v>
      </c>
      <c r="U85" s="373">
        <v>19</v>
      </c>
      <c r="V85" s="374">
        <v>31.666666666666664</v>
      </c>
      <c r="W85" s="372">
        <v>600</v>
      </c>
      <c r="X85" s="373">
        <v>883</v>
      </c>
      <c r="Y85" s="373">
        <v>147.16666666666666</v>
      </c>
      <c r="Z85" s="375">
        <v>400</v>
      </c>
      <c r="AA85" s="373">
        <v>435</v>
      </c>
      <c r="AB85" s="373">
        <v>108.74999999999999</v>
      </c>
      <c r="AC85" s="372">
        <v>400</v>
      </c>
      <c r="AD85" s="373">
        <v>381</v>
      </c>
      <c r="AE85" s="373">
        <v>95.25</v>
      </c>
      <c r="AF85" s="375">
        <v>800</v>
      </c>
      <c r="AG85" s="373">
        <v>463</v>
      </c>
      <c r="AH85" s="373">
        <v>57.875</v>
      </c>
      <c r="AI85" s="372">
        <v>200</v>
      </c>
      <c r="AJ85" s="373">
        <v>264</v>
      </c>
      <c r="AK85" s="373">
        <v>132</v>
      </c>
      <c r="AL85" s="372">
        <v>90</v>
      </c>
      <c r="AM85" s="373">
        <v>40</v>
      </c>
      <c r="AN85" s="373">
        <v>44.444444444444443</v>
      </c>
      <c r="AO85" s="372">
        <v>163</v>
      </c>
      <c r="AP85" s="373">
        <v>186</v>
      </c>
      <c r="AQ85" s="373">
        <v>114.11042944785277</v>
      </c>
      <c r="AR85" s="375">
        <v>200</v>
      </c>
      <c r="AS85" s="373">
        <v>268</v>
      </c>
      <c r="AT85" s="373">
        <v>134</v>
      </c>
      <c r="AU85" s="373">
        <v>120</v>
      </c>
      <c r="AV85" s="373">
        <v>107</v>
      </c>
      <c r="AW85" s="373">
        <v>89.166666666666671</v>
      </c>
      <c r="AX85" s="373">
        <v>35</v>
      </c>
      <c r="AY85" s="373">
        <v>98</v>
      </c>
      <c r="AZ85" s="373">
        <v>280</v>
      </c>
      <c r="BA85" s="373">
        <v>185</v>
      </c>
      <c r="BB85" s="373">
        <v>252</v>
      </c>
      <c r="BC85" s="373">
        <v>136.21621621621622</v>
      </c>
      <c r="BD85" s="373">
        <v>100</v>
      </c>
      <c r="BE85" s="373">
        <v>138</v>
      </c>
      <c r="BF85" s="373">
        <v>138</v>
      </c>
      <c r="BG85" s="373">
        <v>400</v>
      </c>
      <c r="BH85" s="373">
        <v>750</v>
      </c>
      <c r="BI85" s="373">
        <v>187.5</v>
      </c>
      <c r="BJ85" s="373">
        <v>215</v>
      </c>
      <c r="BK85" s="373">
        <v>399</v>
      </c>
      <c r="BL85" s="373">
        <v>185.58139534883722</v>
      </c>
      <c r="BM85" s="373">
        <v>300</v>
      </c>
      <c r="BN85" s="373">
        <v>266</v>
      </c>
      <c r="BO85" s="373">
        <v>88.666666666666671</v>
      </c>
      <c r="BP85" s="373">
        <v>300</v>
      </c>
      <c r="BQ85" s="373">
        <v>409</v>
      </c>
      <c r="BR85" s="373">
        <v>136.33333333333331</v>
      </c>
      <c r="BS85" s="373">
        <v>250</v>
      </c>
      <c r="BT85" s="373">
        <v>397</v>
      </c>
      <c r="BU85" s="373">
        <v>158.80000000000001</v>
      </c>
      <c r="BV85" s="373">
        <v>160</v>
      </c>
      <c r="BW85" s="373">
        <v>292</v>
      </c>
      <c r="BX85" s="373">
        <v>182.5</v>
      </c>
      <c r="BY85" s="373">
        <v>12</v>
      </c>
      <c r="BZ85" s="373">
        <v>0</v>
      </c>
      <c r="CA85" s="373">
        <v>0</v>
      </c>
      <c r="CB85" s="373">
        <v>230</v>
      </c>
      <c r="CC85" s="373">
        <v>223</v>
      </c>
      <c r="CD85" s="373">
        <v>96.956521739130437</v>
      </c>
      <c r="CE85" s="373">
        <v>120</v>
      </c>
      <c r="CF85" s="373">
        <v>59</v>
      </c>
      <c r="CG85" s="373">
        <v>49.166666666666664</v>
      </c>
      <c r="CH85" s="373">
        <v>120</v>
      </c>
      <c r="CI85" s="373">
        <v>128</v>
      </c>
      <c r="CJ85" s="373">
        <v>106.66666666666667</v>
      </c>
      <c r="CK85" s="373">
        <v>115</v>
      </c>
      <c r="CL85" s="373">
        <v>139</v>
      </c>
      <c r="CM85" s="373">
        <v>120.8695652173913</v>
      </c>
      <c r="CN85" s="373">
        <v>240</v>
      </c>
      <c r="CO85" s="373">
        <v>307</v>
      </c>
      <c r="CP85" s="373">
        <v>127.91666666666666</v>
      </c>
      <c r="CQ85" s="373">
        <v>150</v>
      </c>
      <c r="CR85" s="373">
        <v>86</v>
      </c>
      <c r="CS85" s="373">
        <v>57.333333333333336</v>
      </c>
      <c r="CT85" s="373">
        <v>50</v>
      </c>
      <c r="CU85" s="373">
        <v>74</v>
      </c>
      <c r="CV85" s="373">
        <v>148</v>
      </c>
      <c r="CW85" s="373">
        <v>40</v>
      </c>
      <c r="CX85" s="373">
        <v>53</v>
      </c>
      <c r="CY85" s="373">
        <v>132.5</v>
      </c>
    </row>
    <row r="86" spans="1:103" ht="45" x14ac:dyDescent="0.25">
      <c r="A86" s="356" t="s">
        <v>1150</v>
      </c>
      <c r="B86" s="248" t="s">
        <v>1151</v>
      </c>
      <c r="C86" s="246" t="s">
        <v>4</v>
      </c>
      <c r="D86" s="246"/>
      <c r="E86" s="384"/>
      <c r="F86" s="385"/>
      <c r="G86" s="385"/>
      <c r="H86" s="386">
        <v>0</v>
      </c>
      <c r="I86" s="359"/>
      <c r="J86" s="360" t="s">
        <v>1548</v>
      </c>
      <c r="K86" s="362"/>
      <c r="L86" s="362"/>
      <c r="M86" s="364"/>
      <c r="N86" s="363"/>
      <c r="O86" s="359"/>
      <c r="P86" s="364"/>
      <c r="Q86" s="361">
        <v>0</v>
      </c>
      <c r="R86" s="362">
        <v>0</v>
      </c>
      <c r="S86" s="362" t="s">
        <v>1548</v>
      </c>
      <c r="T86" s="361"/>
      <c r="U86" s="362"/>
      <c r="V86" s="362"/>
      <c r="W86" s="361"/>
      <c r="X86" s="362"/>
      <c r="Y86" s="362"/>
      <c r="Z86" s="363"/>
      <c r="AA86" s="362"/>
      <c r="AB86" s="362"/>
      <c r="AC86" s="361"/>
      <c r="AD86" s="362"/>
      <c r="AE86" s="362"/>
      <c r="AF86" s="363"/>
      <c r="AG86" s="362"/>
      <c r="AH86" s="362"/>
      <c r="AI86" s="361"/>
      <c r="AJ86" s="362"/>
      <c r="AK86" s="362"/>
      <c r="AL86" s="361"/>
      <c r="AM86" s="362"/>
      <c r="AN86" s="362"/>
      <c r="AO86" s="361"/>
      <c r="AP86" s="362"/>
      <c r="AQ86" s="362"/>
      <c r="AR86" s="363"/>
      <c r="AS86" s="362"/>
      <c r="AT86" s="362"/>
      <c r="AU86" s="362"/>
      <c r="AV86" s="362"/>
      <c r="AW86" s="362"/>
      <c r="AX86" s="362"/>
      <c r="AY86" s="362"/>
      <c r="AZ86" s="362"/>
      <c r="BA86" s="362"/>
      <c r="BB86" s="362"/>
      <c r="BC86" s="362"/>
      <c r="BD86" s="362"/>
      <c r="BE86" s="362"/>
      <c r="BF86" s="362"/>
      <c r="BG86" s="362"/>
      <c r="BH86" s="362"/>
      <c r="BI86" s="362"/>
      <c r="BJ86" s="362"/>
      <c r="BK86" s="362"/>
      <c r="BL86" s="362"/>
      <c r="BM86" s="362"/>
      <c r="BN86" s="362"/>
      <c r="BO86" s="362"/>
      <c r="BP86" s="362"/>
      <c r="BQ86" s="362"/>
      <c r="BR86" s="362"/>
      <c r="BS86" s="362"/>
      <c r="BT86" s="362"/>
      <c r="BU86" s="362"/>
      <c r="BV86" s="362"/>
      <c r="BW86" s="362"/>
      <c r="BX86" s="362"/>
      <c r="BY86" s="362"/>
      <c r="BZ86" s="362"/>
      <c r="CA86" s="362"/>
      <c r="CB86" s="362"/>
      <c r="CC86" s="362"/>
      <c r="CD86" s="362"/>
      <c r="CE86" s="362"/>
      <c r="CF86" s="362"/>
      <c r="CG86" s="362"/>
      <c r="CH86" s="362"/>
      <c r="CI86" s="362"/>
      <c r="CJ86" s="362"/>
      <c r="CK86" s="362"/>
      <c r="CL86" s="362"/>
      <c r="CM86" s="362"/>
      <c r="CN86" s="362"/>
      <c r="CO86" s="362"/>
      <c r="CP86" s="362"/>
      <c r="CQ86" s="362"/>
      <c r="CR86" s="362"/>
      <c r="CS86" s="362"/>
      <c r="CT86" s="362"/>
      <c r="CU86" s="362"/>
      <c r="CV86" s="362"/>
      <c r="CW86" s="362"/>
      <c r="CX86" s="362"/>
      <c r="CY86" s="362"/>
    </row>
    <row r="87" spans="1:103" ht="45" x14ac:dyDescent="0.25">
      <c r="A87" s="252" t="s">
        <v>1152</v>
      </c>
      <c r="B87" s="387" t="s">
        <v>1153</v>
      </c>
      <c r="C87" s="376" t="s">
        <v>1154</v>
      </c>
      <c r="D87" s="376" t="s">
        <v>1155</v>
      </c>
      <c r="E87" s="379">
        <v>0</v>
      </c>
      <c r="F87" s="368">
        <v>309</v>
      </c>
      <c r="G87" s="369" t="s">
        <v>668</v>
      </c>
      <c r="H87" s="380">
        <v>0</v>
      </c>
      <c r="I87" s="381">
        <v>0</v>
      </c>
      <c r="J87" s="371" t="s">
        <v>1548</v>
      </c>
      <c r="K87" s="382">
        <v>0</v>
      </c>
      <c r="L87" s="373">
        <v>5</v>
      </c>
      <c r="M87" s="374" t="s">
        <v>1548</v>
      </c>
      <c r="N87" s="372">
        <v>0</v>
      </c>
      <c r="O87" s="373">
        <v>2</v>
      </c>
      <c r="P87" s="374" t="s">
        <v>1548</v>
      </c>
      <c r="Q87" s="372">
        <v>0</v>
      </c>
      <c r="R87" s="373">
        <v>12</v>
      </c>
      <c r="S87" s="373" t="s">
        <v>1548</v>
      </c>
      <c r="T87" s="372">
        <v>0</v>
      </c>
      <c r="U87" s="373">
        <v>9</v>
      </c>
      <c r="V87" s="374" t="s">
        <v>1548</v>
      </c>
      <c r="W87" s="372">
        <v>0</v>
      </c>
      <c r="X87" s="373">
        <v>5</v>
      </c>
      <c r="Y87" s="373" t="s">
        <v>1548</v>
      </c>
      <c r="Z87" s="375">
        <v>0</v>
      </c>
      <c r="AA87" s="373">
        <v>4</v>
      </c>
      <c r="AB87" s="373" t="s">
        <v>1548</v>
      </c>
      <c r="AC87" s="372">
        <v>0</v>
      </c>
      <c r="AD87" s="373">
        <v>1</v>
      </c>
      <c r="AE87" s="373" t="s">
        <v>1548</v>
      </c>
      <c r="AF87" s="375">
        <v>0</v>
      </c>
      <c r="AG87" s="373">
        <v>9</v>
      </c>
      <c r="AH87" s="373" t="s">
        <v>1548</v>
      </c>
      <c r="AI87" s="372">
        <v>0</v>
      </c>
      <c r="AJ87" s="373">
        <v>8</v>
      </c>
      <c r="AK87" s="373" t="s">
        <v>1548</v>
      </c>
      <c r="AL87" s="372">
        <v>0</v>
      </c>
      <c r="AM87" s="373">
        <v>13</v>
      </c>
      <c r="AN87" s="373" t="s">
        <v>1548</v>
      </c>
      <c r="AO87" s="372">
        <v>0</v>
      </c>
      <c r="AP87" s="373">
        <v>0</v>
      </c>
      <c r="AQ87" s="373" t="s">
        <v>1548</v>
      </c>
      <c r="AR87" s="375">
        <v>0</v>
      </c>
      <c r="AS87" s="373">
        <v>66</v>
      </c>
      <c r="AT87" s="373" t="s">
        <v>1548</v>
      </c>
      <c r="AU87" s="373">
        <v>0</v>
      </c>
      <c r="AV87" s="373">
        <v>12</v>
      </c>
      <c r="AW87" s="373" t="s">
        <v>1548</v>
      </c>
      <c r="AX87" s="373">
        <v>0</v>
      </c>
      <c r="AY87" s="373">
        <v>0</v>
      </c>
      <c r="AZ87" s="373" t="s">
        <v>1548</v>
      </c>
      <c r="BA87" s="373">
        <v>0</v>
      </c>
      <c r="BB87" s="373">
        <v>2</v>
      </c>
      <c r="BC87" s="373" t="s">
        <v>1548</v>
      </c>
      <c r="BD87" s="373">
        <v>0</v>
      </c>
      <c r="BE87" s="373">
        <v>2</v>
      </c>
      <c r="BF87" s="373" t="s">
        <v>1548</v>
      </c>
      <c r="BG87" s="373">
        <v>0</v>
      </c>
      <c r="BH87" s="373">
        <v>7</v>
      </c>
      <c r="BI87" s="373" t="s">
        <v>1548</v>
      </c>
      <c r="BJ87" s="373">
        <v>0</v>
      </c>
      <c r="BK87" s="373">
        <v>14</v>
      </c>
      <c r="BL87" s="373" t="s">
        <v>1548</v>
      </c>
      <c r="BM87" s="373">
        <v>0</v>
      </c>
      <c r="BN87" s="373">
        <v>9</v>
      </c>
      <c r="BO87" s="373" t="s">
        <v>1548</v>
      </c>
      <c r="BP87" s="373">
        <v>0</v>
      </c>
      <c r="BQ87" s="373">
        <v>22</v>
      </c>
      <c r="BR87" s="373" t="s">
        <v>1548</v>
      </c>
      <c r="BS87" s="373">
        <v>0</v>
      </c>
      <c r="BT87" s="373">
        <v>35</v>
      </c>
      <c r="BU87" s="373" t="s">
        <v>1548</v>
      </c>
      <c r="BV87" s="373">
        <v>0</v>
      </c>
      <c r="BW87" s="373">
        <v>6</v>
      </c>
      <c r="BX87" s="373" t="s">
        <v>1548</v>
      </c>
      <c r="BY87" s="373">
        <v>0</v>
      </c>
      <c r="BZ87" s="373">
        <v>5</v>
      </c>
      <c r="CA87" s="373" t="s">
        <v>1548</v>
      </c>
      <c r="CB87" s="373">
        <v>0</v>
      </c>
      <c r="CC87" s="373">
        <v>3</v>
      </c>
      <c r="CD87" s="373" t="s">
        <v>1548</v>
      </c>
      <c r="CE87" s="373">
        <v>0</v>
      </c>
      <c r="CF87" s="373">
        <v>0</v>
      </c>
      <c r="CG87" s="373" t="s">
        <v>1548</v>
      </c>
      <c r="CH87" s="373">
        <v>0</v>
      </c>
      <c r="CI87" s="373">
        <v>28</v>
      </c>
      <c r="CJ87" s="373" t="s">
        <v>1548</v>
      </c>
      <c r="CK87" s="373">
        <v>0</v>
      </c>
      <c r="CL87" s="373">
        <v>13</v>
      </c>
      <c r="CM87" s="373" t="s">
        <v>1548</v>
      </c>
      <c r="CN87" s="373">
        <v>0</v>
      </c>
      <c r="CO87" s="373">
        <v>9</v>
      </c>
      <c r="CP87" s="373" t="s">
        <v>1548</v>
      </c>
      <c r="CQ87" s="373">
        <v>0</v>
      </c>
      <c r="CR87" s="373">
        <v>7</v>
      </c>
      <c r="CS87" s="373" t="s">
        <v>1548</v>
      </c>
      <c r="CT87" s="373">
        <v>0</v>
      </c>
      <c r="CU87" s="373">
        <v>0</v>
      </c>
      <c r="CV87" s="373" t="s">
        <v>1548</v>
      </c>
      <c r="CW87" s="373">
        <v>0</v>
      </c>
      <c r="CX87" s="373">
        <v>1</v>
      </c>
      <c r="CY87" s="373" t="s">
        <v>1548</v>
      </c>
    </row>
    <row r="88" spans="1:103" ht="45" x14ac:dyDescent="0.25">
      <c r="A88" s="252" t="s">
        <v>1156</v>
      </c>
      <c r="B88" s="387" t="s">
        <v>1151</v>
      </c>
      <c r="C88" s="376" t="s">
        <v>1157</v>
      </c>
      <c r="D88" s="376" t="s">
        <v>1158</v>
      </c>
      <c r="E88" s="379">
        <v>177</v>
      </c>
      <c r="F88" s="368">
        <v>166</v>
      </c>
      <c r="G88" s="369">
        <v>0.93785310734463279</v>
      </c>
      <c r="H88" s="370">
        <v>0</v>
      </c>
      <c r="I88" s="371">
        <v>0</v>
      </c>
      <c r="J88" s="371" t="s">
        <v>1548</v>
      </c>
      <c r="K88" s="382">
        <v>18</v>
      </c>
      <c r="L88" s="373">
        <v>16</v>
      </c>
      <c r="M88" s="374">
        <v>88.888888888888886</v>
      </c>
      <c r="N88" s="372">
        <v>4</v>
      </c>
      <c r="O88" s="373">
        <v>4</v>
      </c>
      <c r="P88" s="374">
        <v>100</v>
      </c>
      <c r="Q88" s="372">
        <v>4</v>
      </c>
      <c r="R88" s="373">
        <v>4</v>
      </c>
      <c r="S88" s="373">
        <v>100</v>
      </c>
      <c r="T88" s="372">
        <v>4</v>
      </c>
      <c r="U88" s="373">
        <v>6</v>
      </c>
      <c r="V88" s="374">
        <v>150</v>
      </c>
      <c r="W88" s="372">
        <v>6</v>
      </c>
      <c r="X88" s="373">
        <v>6</v>
      </c>
      <c r="Y88" s="373">
        <v>100</v>
      </c>
      <c r="Z88" s="375">
        <v>4</v>
      </c>
      <c r="AA88" s="373">
        <v>4</v>
      </c>
      <c r="AB88" s="373">
        <v>100</v>
      </c>
      <c r="AC88" s="372">
        <v>4</v>
      </c>
      <c r="AD88" s="373">
        <v>6</v>
      </c>
      <c r="AE88" s="373">
        <v>150</v>
      </c>
      <c r="AF88" s="375">
        <v>10</v>
      </c>
      <c r="AG88" s="373">
        <v>4</v>
      </c>
      <c r="AH88" s="373">
        <v>40</v>
      </c>
      <c r="AI88" s="372">
        <v>4</v>
      </c>
      <c r="AJ88" s="373">
        <v>2</v>
      </c>
      <c r="AK88" s="373">
        <v>50</v>
      </c>
      <c r="AL88" s="372">
        <v>4</v>
      </c>
      <c r="AM88" s="373">
        <v>4</v>
      </c>
      <c r="AN88" s="373">
        <v>100</v>
      </c>
      <c r="AO88" s="372">
        <v>0</v>
      </c>
      <c r="AP88" s="373">
        <v>0</v>
      </c>
      <c r="AQ88" s="373" t="s">
        <v>1548</v>
      </c>
      <c r="AR88" s="375">
        <v>15</v>
      </c>
      <c r="AS88" s="373">
        <v>16</v>
      </c>
      <c r="AT88" s="373">
        <v>106.66666666666667</v>
      </c>
      <c r="AU88" s="373">
        <v>10</v>
      </c>
      <c r="AV88" s="373">
        <v>10</v>
      </c>
      <c r="AW88" s="373">
        <v>100</v>
      </c>
      <c r="AX88" s="373">
        <v>0</v>
      </c>
      <c r="AY88" s="373">
        <v>0</v>
      </c>
      <c r="AZ88" s="373" t="s">
        <v>1548</v>
      </c>
      <c r="BA88" s="373">
        <v>0</v>
      </c>
      <c r="BB88" s="373">
        <v>0</v>
      </c>
      <c r="BC88" s="373" t="s">
        <v>1548</v>
      </c>
      <c r="BD88" s="373">
        <v>10</v>
      </c>
      <c r="BE88" s="373">
        <v>10</v>
      </c>
      <c r="BF88" s="373">
        <v>100</v>
      </c>
      <c r="BG88" s="373">
        <v>8</v>
      </c>
      <c r="BH88" s="373">
        <v>9</v>
      </c>
      <c r="BI88" s="373">
        <v>112.5</v>
      </c>
      <c r="BJ88" s="373">
        <v>4</v>
      </c>
      <c r="BK88" s="373">
        <v>2</v>
      </c>
      <c r="BL88" s="373">
        <v>50</v>
      </c>
      <c r="BM88" s="373">
        <v>6</v>
      </c>
      <c r="BN88" s="373">
        <v>6</v>
      </c>
      <c r="BO88" s="373">
        <v>100</v>
      </c>
      <c r="BP88" s="373">
        <v>4</v>
      </c>
      <c r="BQ88" s="373">
        <v>4</v>
      </c>
      <c r="BR88" s="373">
        <v>100</v>
      </c>
      <c r="BS88" s="373">
        <v>4</v>
      </c>
      <c r="BT88" s="373">
        <v>4</v>
      </c>
      <c r="BU88" s="373">
        <v>100</v>
      </c>
      <c r="BV88" s="373">
        <v>3</v>
      </c>
      <c r="BW88" s="373">
        <v>4</v>
      </c>
      <c r="BX88" s="373">
        <v>133.33333333333331</v>
      </c>
      <c r="BY88" s="373">
        <v>0</v>
      </c>
      <c r="BZ88" s="373">
        <v>0</v>
      </c>
      <c r="CA88" s="373" t="s">
        <v>1548</v>
      </c>
      <c r="CB88" s="373">
        <v>4</v>
      </c>
      <c r="CC88" s="373">
        <v>4</v>
      </c>
      <c r="CD88" s="373">
        <v>100</v>
      </c>
      <c r="CE88" s="373">
        <v>0</v>
      </c>
      <c r="CF88" s="373">
        <v>0</v>
      </c>
      <c r="CG88" s="373" t="s">
        <v>1548</v>
      </c>
      <c r="CH88" s="373">
        <v>25</v>
      </c>
      <c r="CI88" s="373">
        <v>19</v>
      </c>
      <c r="CJ88" s="373">
        <v>76</v>
      </c>
      <c r="CK88" s="373">
        <v>10</v>
      </c>
      <c r="CL88" s="373">
        <v>10</v>
      </c>
      <c r="CM88" s="373">
        <v>100</v>
      </c>
      <c r="CN88" s="373">
        <v>12</v>
      </c>
      <c r="CO88" s="373">
        <v>12</v>
      </c>
      <c r="CP88" s="373">
        <v>100</v>
      </c>
      <c r="CQ88" s="373">
        <v>0</v>
      </c>
      <c r="CR88" s="373">
        <v>0</v>
      </c>
      <c r="CS88" s="373" t="s">
        <v>1548</v>
      </c>
      <c r="CT88" s="373">
        <v>0</v>
      </c>
      <c r="CU88" s="373">
        <v>0</v>
      </c>
      <c r="CV88" s="373" t="s">
        <v>1548</v>
      </c>
      <c r="CW88" s="373">
        <v>0</v>
      </c>
      <c r="CX88" s="373">
        <v>0</v>
      </c>
      <c r="CY88" s="373" t="s">
        <v>1548</v>
      </c>
    </row>
    <row r="89" spans="1:103" ht="45" x14ac:dyDescent="0.25">
      <c r="A89" s="252" t="s">
        <v>1159</v>
      </c>
      <c r="B89" s="387" t="s">
        <v>1151</v>
      </c>
      <c r="C89" s="376"/>
      <c r="D89" s="376" t="s">
        <v>1160</v>
      </c>
      <c r="E89" s="379">
        <v>80</v>
      </c>
      <c r="F89" s="368">
        <v>67</v>
      </c>
      <c r="G89" s="369">
        <v>0.83750000000000002</v>
      </c>
      <c r="H89" s="370">
        <v>0</v>
      </c>
      <c r="I89" s="371">
        <v>0</v>
      </c>
      <c r="J89" s="371" t="s">
        <v>1548</v>
      </c>
      <c r="K89" s="382">
        <v>4</v>
      </c>
      <c r="L89" s="373">
        <v>3</v>
      </c>
      <c r="M89" s="374">
        <v>75</v>
      </c>
      <c r="N89" s="372">
        <v>5</v>
      </c>
      <c r="O89" s="373">
        <v>3</v>
      </c>
      <c r="P89" s="374">
        <v>60</v>
      </c>
      <c r="Q89" s="372">
        <v>4</v>
      </c>
      <c r="R89" s="373">
        <v>4</v>
      </c>
      <c r="S89" s="373">
        <v>100</v>
      </c>
      <c r="T89" s="372">
        <v>4</v>
      </c>
      <c r="U89" s="373">
        <v>4</v>
      </c>
      <c r="V89" s="374">
        <v>100</v>
      </c>
      <c r="W89" s="372">
        <v>4</v>
      </c>
      <c r="X89" s="373">
        <v>4</v>
      </c>
      <c r="Y89" s="373">
        <v>100</v>
      </c>
      <c r="Z89" s="375">
        <v>4</v>
      </c>
      <c r="AA89" s="373">
        <v>1</v>
      </c>
      <c r="AB89" s="373">
        <v>25</v>
      </c>
      <c r="AC89" s="372">
        <v>4</v>
      </c>
      <c r="AD89" s="373">
        <v>2</v>
      </c>
      <c r="AE89" s="373">
        <v>50</v>
      </c>
      <c r="AF89" s="375">
        <v>4</v>
      </c>
      <c r="AG89" s="373">
        <v>3</v>
      </c>
      <c r="AH89" s="373">
        <v>75</v>
      </c>
      <c r="AI89" s="372">
        <v>4</v>
      </c>
      <c r="AJ89" s="373">
        <v>2</v>
      </c>
      <c r="AK89" s="373">
        <v>50</v>
      </c>
      <c r="AL89" s="372">
        <v>4</v>
      </c>
      <c r="AM89" s="373">
        <v>4</v>
      </c>
      <c r="AN89" s="373">
        <v>100</v>
      </c>
      <c r="AO89" s="372">
        <v>0</v>
      </c>
      <c r="AP89" s="373">
        <v>0</v>
      </c>
      <c r="AQ89" s="373" t="s">
        <v>1548</v>
      </c>
      <c r="AR89" s="375">
        <v>4</v>
      </c>
      <c r="AS89" s="373">
        <v>4</v>
      </c>
      <c r="AT89" s="373">
        <v>100</v>
      </c>
      <c r="AU89" s="373">
        <v>4</v>
      </c>
      <c r="AV89" s="373">
        <v>4</v>
      </c>
      <c r="AW89" s="373">
        <v>100</v>
      </c>
      <c r="AX89" s="373">
        <v>0</v>
      </c>
      <c r="AY89" s="373">
        <v>0</v>
      </c>
      <c r="AZ89" s="373" t="s">
        <v>1548</v>
      </c>
      <c r="BA89" s="373">
        <v>0</v>
      </c>
      <c r="BB89" s="373">
        <v>0</v>
      </c>
      <c r="BC89" s="373" t="s">
        <v>1548</v>
      </c>
      <c r="BD89" s="373">
        <v>4</v>
      </c>
      <c r="BE89" s="373">
        <v>4</v>
      </c>
      <c r="BF89" s="373">
        <v>100</v>
      </c>
      <c r="BG89" s="373">
        <v>0</v>
      </c>
      <c r="BH89" s="373">
        <v>0</v>
      </c>
      <c r="BI89" s="373" t="s">
        <v>1548</v>
      </c>
      <c r="BJ89" s="373">
        <v>4</v>
      </c>
      <c r="BK89" s="373">
        <v>3</v>
      </c>
      <c r="BL89" s="373">
        <v>75</v>
      </c>
      <c r="BM89" s="373">
        <v>3</v>
      </c>
      <c r="BN89" s="373">
        <v>3</v>
      </c>
      <c r="BO89" s="373">
        <v>100</v>
      </c>
      <c r="BP89" s="373">
        <v>4</v>
      </c>
      <c r="BQ89" s="373">
        <v>4</v>
      </c>
      <c r="BR89" s="373">
        <v>100</v>
      </c>
      <c r="BS89" s="373">
        <v>4</v>
      </c>
      <c r="BT89" s="373">
        <v>4</v>
      </c>
      <c r="BU89" s="373">
        <v>100</v>
      </c>
      <c r="BV89" s="373">
        <v>0</v>
      </c>
      <c r="BW89" s="373">
        <v>1</v>
      </c>
      <c r="BX89" s="373" t="s">
        <v>1548</v>
      </c>
      <c r="BY89" s="373">
        <v>0</v>
      </c>
      <c r="BZ89" s="373">
        <v>0</v>
      </c>
      <c r="CA89" s="373" t="s">
        <v>1548</v>
      </c>
      <c r="CB89" s="373">
        <v>0</v>
      </c>
      <c r="CC89" s="373">
        <v>0</v>
      </c>
      <c r="CD89" s="373" t="s">
        <v>1548</v>
      </c>
      <c r="CE89" s="373">
        <v>0</v>
      </c>
      <c r="CF89" s="373">
        <v>0</v>
      </c>
      <c r="CG89" s="373" t="s">
        <v>1548</v>
      </c>
      <c r="CH89" s="373">
        <v>4</v>
      </c>
      <c r="CI89" s="373">
        <v>3</v>
      </c>
      <c r="CJ89" s="373">
        <v>75</v>
      </c>
      <c r="CK89" s="373">
        <v>4</v>
      </c>
      <c r="CL89" s="373">
        <v>4</v>
      </c>
      <c r="CM89" s="373">
        <v>100</v>
      </c>
      <c r="CN89" s="373">
        <v>4</v>
      </c>
      <c r="CO89" s="373">
        <v>3</v>
      </c>
      <c r="CP89" s="373">
        <v>75</v>
      </c>
      <c r="CQ89" s="373">
        <v>0</v>
      </c>
      <c r="CR89" s="373">
        <v>0</v>
      </c>
      <c r="CS89" s="373" t="s">
        <v>1548</v>
      </c>
      <c r="CT89" s="373">
        <v>0</v>
      </c>
      <c r="CU89" s="373">
        <v>0</v>
      </c>
      <c r="CV89" s="373" t="s">
        <v>1548</v>
      </c>
      <c r="CW89" s="373">
        <v>0</v>
      </c>
      <c r="CX89" s="373">
        <v>0</v>
      </c>
      <c r="CY89" s="373" t="s">
        <v>1548</v>
      </c>
    </row>
    <row r="90" spans="1:103" ht="45" x14ac:dyDescent="0.25">
      <c r="A90" s="252" t="s">
        <v>1161</v>
      </c>
      <c r="B90" s="387" t="s">
        <v>1153</v>
      </c>
      <c r="C90" s="376" t="s">
        <v>1162</v>
      </c>
      <c r="D90" s="376" t="s">
        <v>1163</v>
      </c>
      <c r="E90" s="379">
        <v>315979</v>
      </c>
      <c r="F90" s="368">
        <v>345725</v>
      </c>
      <c r="G90" s="369">
        <v>1.0941391674763197</v>
      </c>
      <c r="H90" s="370">
        <v>0</v>
      </c>
      <c r="I90" s="371">
        <v>0</v>
      </c>
      <c r="J90" s="371" t="s">
        <v>1548</v>
      </c>
      <c r="K90" s="382">
        <v>1920</v>
      </c>
      <c r="L90" s="373">
        <v>2236</v>
      </c>
      <c r="M90" s="374">
        <v>116.45833333333333</v>
      </c>
      <c r="N90" s="372">
        <v>0</v>
      </c>
      <c r="O90" s="373">
        <v>0</v>
      </c>
      <c r="P90" s="374" t="s">
        <v>1548</v>
      </c>
      <c r="Q90" s="372">
        <v>0</v>
      </c>
      <c r="R90" s="373">
        <v>0</v>
      </c>
      <c r="S90" s="373" t="s">
        <v>1548</v>
      </c>
      <c r="T90" s="372">
        <v>0</v>
      </c>
      <c r="U90" s="373">
        <v>0</v>
      </c>
      <c r="V90" s="374" t="s">
        <v>1548</v>
      </c>
      <c r="W90" s="372">
        <v>293</v>
      </c>
      <c r="X90" s="373">
        <v>338</v>
      </c>
      <c r="Y90" s="373">
        <v>115.35836177474404</v>
      </c>
      <c r="Z90" s="375">
        <v>2246</v>
      </c>
      <c r="AA90" s="373">
        <v>1996</v>
      </c>
      <c r="AB90" s="373">
        <v>88.869100623330368</v>
      </c>
      <c r="AC90" s="372">
        <v>0</v>
      </c>
      <c r="AD90" s="373">
        <v>0</v>
      </c>
      <c r="AE90" s="373" t="s">
        <v>1548</v>
      </c>
      <c r="AF90" s="375">
        <v>442</v>
      </c>
      <c r="AG90" s="373">
        <v>414</v>
      </c>
      <c r="AH90" s="373">
        <v>93.665158371040718</v>
      </c>
      <c r="AI90" s="372">
        <v>6400</v>
      </c>
      <c r="AJ90" s="373">
        <v>6900</v>
      </c>
      <c r="AK90" s="373">
        <v>107.8125</v>
      </c>
      <c r="AL90" s="372">
        <v>0</v>
      </c>
      <c r="AM90" s="373">
        <v>0</v>
      </c>
      <c r="AN90" s="373" t="s">
        <v>1548</v>
      </c>
      <c r="AO90" s="372">
        <v>0</v>
      </c>
      <c r="AP90" s="373">
        <v>0</v>
      </c>
      <c r="AQ90" s="373" t="s">
        <v>1548</v>
      </c>
      <c r="AR90" s="375">
        <v>0</v>
      </c>
      <c r="AS90" s="373">
        <v>0</v>
      </c>
      <c r="AT90" s="373" t="s">
        <v>1548</v>
      </c>
      <c r="AU90" s="373">
        <v>0</v>
      </c>
      <c r="AV90" s="373">
        <v>0</v>
      </c>
      <c r="AW90" s="373" t="s">
        <v>1548</v>
      </c>
      <c r="AX90" s="373">
        <v>0</v>
      </c>
      <c r="AY90" s="373">
        <v>0</v>
      </c>
      <c r="AZ90" s="373" t="s">
        <v>1548</v>
      </c>
      <c r="BA90" s="373">
        <v>0</v>
      </c>
      <c r="BB90" s="373">
        <v>0</v>
      </c>
      <c r="BC90" s="373" t="s">
        <v>1548</v>
      </c>
      <c r="BD90" s="373">
        <v>0</v>
      </c>
      <c r="BE90" s="373">
        <v>0</v>
      </c>
      <c r="BF90" s="373" t="s">
        <v>1548</v>
      </c>
      <c r="BG90" s="373">
        <v>0</v>
      </c>
      <c r="BH90" s="373">
        <v>0</v>
      </c>
      <c r="BI90" s="373" t="s">
        <v>1548</v>
      </c>
      <c r="BJ90" s="373">
        <v>0</v>
      </c>
      <c r="BK90" s="373">
        <v>0</v>
      </c>
      <c r="BL90" s="373" t="s">
        <v>1548</v>
      </c>
      <c r="BM90" s="373">
        <v>300000</v>
      </c>
      <c r="BN90" s="373">
        <v>329238</v>
      </c>
      <c r="BO90" s="373">
        <v>109.74600000000001</v>
      </c>
      <c r="BP90" s="373">
        <v>0</v>
      </c>
      <c r="BQ90" s="373">
        <v>0</v>
      </c>
      <c r="BR90" s="373" t="s">
        <v>1548</v>
      </c>
      <c r="BS90" s="373">
        <v>0</v>
      </c>
      <c r="BT90" s="373">
        <v>0</v>
      </c>
      <c r="BU90" s="373" t="s">
        <v>1548</v>
      </c>
      <c r="BV90" s="373">
        <v>200</v>
      </c>
      <c r="BW90" s="373">
        <v>186</v>
      </c>
      <c r="BX90" s="373">
        <v>93</v>
      </c>
      <c r="BY90" s="373">
        <v>2356</v>
      </c>
      <c r="BZ90" s="373">
        <v>2334</v>
      </c>
      <c r="CA90" s="373">
        <v>99.066213921901522</v>
      </c>
      <c r="CB90" s="373">
        <v>1100</v>
      </c>
      <c r="CC90" s="373">
        <v>765</v>
      </c>
      <c r="CD90" s="373">
        <v>69.545454545454547</v>
      </c>
      <c r="CE90" s="373">
        <v>0</v>
      </c>
      <c r="CF90" s="373">
        <v>0</v>
      </c>
      <c r="CG90" s="373" t="s">
        <v>1548</v>
      </c>
      <c r="CH90" s="373">
        <v>215</v>
      </c>
      <c r="CI90" s="373">
        <v>219</v>
      </c>
      <c r="CJ90" s="373">
        <v>101.86046511627906</v>
      </c>
      <c r="CK90" s="373">
        <v>0</v>
      </c>
      <c r="CL90" s="373">
        <v>0</v>
      </c>
      <c r="CM90" s="373" t="s">
        <v>1548</v>
      </c>
      <c r="CN90" s="373">
        <v>800</v>
      </c>
      <c r="CO90" s="373">
        <v>1097</v>
      </c>
      <c r="CP90" s="373">
        <v>137.125</v>
      </c>
      <c r="CQ90" s="373">
        <v>0</v>
      </c>
      <c r="CR90" s="373">
        <v>0</v>
      </c>
      <c r="CS90" s="373" t="s">
        <v>1548</v>
      </c>
      <c r="CT90" s="373">
        <v>0</v>
      </c>
      <c r="CU90" s="373">
        <v>0</v>
      </c>
      <c r="CV90" s="373" t="s">
        <v>1548</v>
      </c>
      <c r="CW90" s="373">
        <v>7</v>
      </c>
      <c r="CX90" s="373">
        <v>2</v>
      </c>
      <c r="CY90" s="373">
        <v>28.571428571428569</v>
      </c>
    </row>
    <row r="91" spans="1:103" ht="45" x14ac:dyDescent="0.25">
      <c r="A91" s="252" t="s">
        <v>1164</v>
      </c>
      <c r="B91" s="387" t="s">
        <v>1165</v>
      </c>
      <c r="C91" s="376"/>
      <c r="D91" s="376" t="s">
        <v>1166</v>
      </c>
      <c r="E91" s="379">
        <v>81922</v>
      </c>
      <c r="F91" s="368">
        <v>77660</v>
      </c>
      <c r="G91" s="369">
        <v>0.9479749029564708</v>
      </c>
      <c r="H91" s="370">
        <v>0</v>
      </c>
      <c r="I91" s="371">
        <v>0</v>
      </c>
      <c r="J91" s="371" t="s">
        <v>1548</v>
      </c>
      <c r="K91" s="382">
        <v>1731</v>
      </c>
      <c r="L91" s="373">
        <v>1564</v>
      </c>
      <c r="M91" s="374">
        <v>90.352397458116698</v>
      </c>
      <c r="N91" s="372">
        <v>0</v>
      </c>
      <c r="O91" s="373">
        <v>0</v>
      </c>
      <c r="P91" s="374" t="s">
        <v>1548</v>
      </c>
      <c r="Q91" s="372">
        <v>0</v>
      </c>
      <c r="R91" s="373">
        <v>0</v>
      </c>
      <c r="S91" s="373" t="s">
        <v>1548</v>
      </c>
      <c r="T91" s="372">
        <v>0</v>
      </c>
      <c r="U91" s="373">
        <v>0</v>
      </c>
      <c r="V91" s="374" t="s">
        <v>1548</v>
      </c>
      <c r="W91" s="372">
        <v>0</v>
      </c>
      <c r="X91" s="373">
        <v>0</v>
      </c>
      <c r="Y91" s="373" t="s">
        <v>1548</v>
      </c>
      <c r="Z91" s="375">
        <v>0</v>
      </c>
      <c r="AA91" s="373">
        <v>0</v>
      </c>
      <c r="AB91" s="373" t="s">
        <v>1548</v>
      </c>
      <c r="AC91" s="372">
        <v>0</v>
      </c>
      <c r="AD91" s="373">
        <v>0</v>
      </c>
      <c r="AE91" s="373" t="s">
        <v>1548</v>
      </c>
      <c r="AF91" s="375">
        <v>0</v>
      </c>
      <c r="AG91" s="373">
        <v>0</v>
      </c>
      <c r="AH91" s="373" t="s">
        <v>1548</v>
      </c>
      <c r="AI91" s="372">
        <v>0</v>
      </c>
      <c r="AJ91" s="373">
        <v>0</v>
      </c>
      <c r="AK91" s="373" t="s">
        <v>1548</v>
      </c>
      <c r="AL91" s="372">
        <v>0</v>
      </c>
      <c r="AM91" s="373">
        <v>0</v>
      </c>
      <c r="AN91" s="373" t="s">
        <v>1548</v>
      </c>
      <c r="AO91" s="372">
        <v>0</v>
      </c>
      <c r="AP91" s="373">
        <v>0</v>
      </c>
      <c r="AQ91" s="373" t="s">
        <v>1548</v>
      </c>
      <c r="AR91" s="375">
        <v>0</v>
      </c>
      <c r="AS91" s="373">
        <v>0</v>
      </c>
      <c r="AT91" s="373" t="s">
        <v>1548</v>
      </c>
      <c r="AU91" s="373">
        <v>0</v>
      </c>
      <c r="AV91" s="373">
        <v>0</v>
      </c>
      <c r="AW91" s="373" t="s">
        <v>1548</v>
      </c>
      <c r="AX91" s="373">
        <v>0</v>
      </c>
      <c r="AY91" s="373">
        <v>0</v>
      </c>
      <c r="AZ91" s="373" t="s">
        <v>1548</v>
      </c>
      <c r="BA91" s="373">
        <v>0</v>
      </c>
      <c r="BB91" s="373">
        <v>0</v>
      </c>
      <c r="BC91" s="373" t="s">
        <v>1548</v>
      </c>
      <c r="BD91" s="373">
        <v>0</v>
      </c>
      <c r="BE91" s="373">
        <v>0</v>
      </c>
      <c r="BF91" s="373" t="s">
        <v>1548</v>
      </c>
      <c r="BG91" s="373">
        <v>0</v>
      </c>
      <c r="BH91" s="373">
        <v>0</v>
      </c>
      <c r="BI91" s="373" t="s">
        <v>1548</v>
      </c>
      <c r="BJ91" s="373">
        <v>0</v>
      </c>
      <c r="BK91" s="373">
        <v>0</v>
      </c>
      <c r="BL91" s="373" t="s">
        <v>1548</v>
      </c>
      <c r="BM91" s="373">
        <v>0</v>
      </c>
      <c r="BN91" s="373">
        <v>0</v>
      </c>
      <c r="BO91" s="373" t="s">
        <v>1548</v>
      </c>
      <c r="BP91" s="373">
        <v>0</v>
      </c>
      <c r="BQ91" s="373">
        <v>0</v>
      </c>
      <c r="BR91" s="373" t="s">
        <v>1548</v>
      </c>
      <c r="BS91" s="373">
        <v>0</v>
      </c>
      <c r="BT91" s="373">
        <v>0</v>
      </c>
      <c r="BU91" s="373" t="s">
        <v>1548</v>
      </c>
      <c r="BV91" s="373">
        <v>185</v>
      </c>
      <c r="BW91" s="373">
        <v>217</v>
      </c>
      <c r="BX91" s="373">
        <v>117.29729729729729</v>
      </c>
      <c r="BY91" s="373">
        <v>0</v>
      </c>
      <c r="BZ91" s="373">
        <v>0</v>
      </c>
      <c r="CA91" s="373" t="s">
        <v>1548</v>
      </c>
      <c r="CB91" s="373">
        <v>0</v>
      </c>
      <c r="CC91" s="373">
        <v>0</v>
      </c>
      <c r="CD91" s="373" t="s">
        <v>1548</v>
      </c>
      <c r="CE91" s="373">
        <v>0</v>
      </c>
      <c r="CF91" s="373">
        <v>0</v>
      </c>
      <c r="CG91" s="373" t="s">
        <v>1548</v>
      </c>
      <c r="CH91" s="373">
        <v>0</v>
      </c>
      <c r="CI91" s="373">
        <v>0</v>
      </c>
      <c r="CJ91" s="373" t="s">
        <v>1548</v>
      </c>
      <c r="CK91" s="373">
        <v>0</v>
      </c>
      <c r="CL91" s="373">
        <v>0</v>
      </c>
      <c r="CM91" s="373" t="s">
        <v>1548</v>
      </c>
      <c r="CN91" s="373">
        <v>80000</v>
      </c>
      <c r="CO91" s="373">
        <v>75878</v>
      </c>
      <c r="CP91" s="373">
        <v>94.847499999999997</v>
      </c>
      <c r="CQ91" s="373">
        <v>0</v>
      </c>
      <c r="CR91" s="373">
        <v>0</v>
      </c>
      <c r="CS91" s="373" t="s">
        <v>1548</v>
      </c>
      <c r="CT91" s="373">
        <v>0</v>
      </c>
      <c r="CU91" s="373">
        <v>0</v>
      </c>
      <c r="CV91" s="373" t="s">
        <v>1548</v>
      </c>
      <c r="CW91" s="373">
        <v>6</v>
      </c>
      <c r="CX91" s="373">
        <v>1</v>
      </c>
      <c r="CY91" s="373">
        <v>16.666666666666664</v>
      </c>
    </row>
    <row r="92" spans="1:103" ht="45" x14ac:dyDescent="0.25">
      <c r="A92" s="252" t="s">
        <v>1167</v>
      </c>
      <c r="B92" s="387" t="s">
        <v>1151</v>
      </c>
      <c r="C92" s="376" t="s">
        <v>1168</v>
      </c>
      <c r="D92" s="378" t="s">
        <v>1169</v>
      </c>
      <c r="E92" s="379">
        <v>2250</v>
      </c>
      <c r="F92" s="368">
        <v>1758</v>
      </c>
      <c r="G92" s="369">
        <v>0.78133333333333332</v>
      </c>
      <c r="H92" s="380">
        <v>75</v>
      </c>
      <c r="I92" s="381">
        <v>41</v>
      </c>
      <c r="J92" s="371">
        <v>54.666666666666664</v>
      </c>
      <c r="K92" s="382">
        <v>700</v>
      </c>
      <c r="L92" s="373">
        <v>348</v>
      </c>
      <c r="M92" s="374">
        <v>49.714285714285715</v>
      </c>
      <c r="N92" s="372">
        <v>0</v>
      </c>
      <c r="O92" s="373">
        <v>0</v>
      </c>
      <c r="P92" s="374" t="s">
        <v>1548</v>
      </c>
      <c r="Q92" s="372">
        <v>0</v>
      </c>
      <c r="R92" s="373">
        <v>0</v>
      </c>
      <c r="S92" s="373" t="s">
        <v>1548</v>
      </c>
      <c r="T92" s="372">
        <v>0</v>
      </c>
      <c r="U92" s="373">
        <v>0</v>
      </c>
      <c r="V92" s="374" t="s">
        <v>1548</v>
      </c>
      <c r="W92" s="372">
        <v>0</v>
      </c>
      <c r="X92" s="373">
        <v>0</v>
      </c>
      <c r="Y92" s="373" t="s">
        <v>1548</v>
      </c>
      <c r="Z92" s="375">
        <v>53</v>
      </c>
      <c r="AA92" s="373">
        <v>60</v>
      </c>
      <c r="AB92" s="373">
        <v>113.20754716981132</v>
      </c>
      <c r="AC92" s="372">
        <v>0</v>
      </c>
      <c r="AD92" s="373">
        <v>0</v>
      </c>
      <c r="AE92" s="373" t="s">
        <v>1548</v>
      </c>
      <c r="AF92" s="375">
        <v>0</v>
      </c>
      <c r="AG92" s="373">
        <v>0</v>
      </c>
      <c r="AH92" s="373" t="s">
        <v>1548</v>
      </c>
      <c r="AI92" s="372">
        <v>100</v>
      </c>
      <c r="AJ92" s="373">
        <v>87</v>
      </c>
      <c r="AK92" s="373">
        <v>87</v>
      </c>
      <c r="AL92" s="372">
        <v>0</v>
      </c>
      <c r="AM92" s="373">
        <v>0</v>
      </c>
      <c r="AN92" s="373" t="s">
        <v>1548</v>
      </c>
      <c r="AO92" s="372">
        <v>450</v>
      </c>
      <c r="AP92" s="373">
        <v>369</v>
      </c>
      <c r="AQ92" s="373">
        <v>82</v>
      </c>
      <c r="AR92" s="375">
        <v>0</v>
      </c>
      <c r="AS92" s="373">
        <v>0</v>
      </c>
      <c r="AT92" s="373" t="s">
        <v>1548</v>
      </c>
      <c r="AU92" s="373">
        <v>0</v>
      </c>
      <c r="AV92" s="373">
        <v>0</v>
      </c>
      <c r="AW92" s="373" t="s">
        <v>1548</v>
      </c>
      <c r="AX92" s="373">
        <v>10</v>
      </c>
      <c r="AY92" s="373">
        <v>11</v>
      </c>
      <c r="AZ92" s="373">
        <v>110.00000000000001</v>
      </c>
      <c r="BA92" s="373">
        <v>12</v>
      </c>
      <c r="BB92" s="373">
        <v>12</v>
      </c>
      <c r="BC92" s="373">
        <v>100</v>
      </c>
      <c r="BD92" s="373">
        <v>0</v>
      </c>
      <c r="BE92" s="373">
        <v>0</v>
      </c>
      <c r="BF92" s="373" t="s">
        <v>1548</v>
      </c>
      <c r="BG92" s="373">
        <v>0</v>
      </c>
      <c r="BH92" s="373">
        <v>0</v>
      </c>
      <c r="BI92" s="373" t="s">
        <v>1548</v>
      </c>
      <c r="BJ92" s="373">
        <v>0</v>
      </c>
      <c r="BK92" s="373">
        <v>0</v>
      </c>
      <c r="BL92" s="373" t="s">
        <v>1548</v>
      </c>
      <c r="BM92" s="373">
        <v>0</v>
      </c>
      <c r="BN92" s="373">
        <v>0</v>
      </c>
      <c r="BO92" s="373" t="s">
        <v>1548</v>
      </c>
      <c r="BP92" s="373">
        <v>0</v>
      </c>
      <c r="BQ92" s="373">
        <v>0</v>
      </c>
      <c r="BR92" s="373" t="s">
        <v>1548</v>
      </c>
      <c r="BS92" s="373">
        <v>0</v>
      </c>
      <c r="BT92" s="373">
        <v>0</v>
      </c>
      <c r="BU92" s="373" t="s">
        <v>1548</v>
      </c>
      <c r="BV92" s="373">
        <v>0</v>
      </c>
      <c r="BW92" s="373">
        <v>0</v>
      </c>
      <c r="BX92" s="373" t="s">
        <v>1548</v>
      </c>
      <c r="BY92" s="373">
        <v>150</v>
      </c>
      <c r="BZ92" s="373">
        <v>130</v>
      </c>
      <c r="CA92" s="373">
        <v>86.666666666666671</v>
      </c>
      <c r="CB92" s="373">
        <v>100</v>
      </c>
      <c r="CC92" s="373">
        <v>70</v>
      </c>
      <c r="CD92" s="373">
        <v>70</v>
      </c>
      <c r="CE92" s="373">
        <v>200</v>
      </c>
      <c r="CF92" s="373">
        <v>146</v>
      </c>
      <c r="CG92" s="373">
        <v>73</v>
      </c>
      <c r="CH92" s="373">
        <v>140</v>
      </c>
      <c r="CI92" s="373">
        <v>195</v>
      </c>
      <c r="CJ92" s="373">
        <v>139.28571428571428</v>
      </c>
      <c r="CK92" s="373">
        <v>0</v>
      </c>
      <c r="CL92" s="373">
        <v>0</v>
      </c>
      <c r="CM92" s="373" t="s">
        <v>1548</v>
      </c>
      <c r="CN92" s="373">
        <v>80</v>
      </c>
      <c r="CO92" s="373">
        <v>86</v>
      </c>
      <c r="CP92" s="373">
        <v>107.5</v>
      </c>
      <c r="CQ92" s="373">
        <v>60</v>
      </c>
      <c r="CR92" s="373">
        <v>60</v>
      </c>
      <c r="CS92" s="373">
        <v>100</v>
      </c>
      <c r="CT92" s="373">
        <v>40</v>
      </c>
      <c r="CU92" s="373">
        <v>31</v>
      </c>
      <c r="CV92" s="373">
        <v>77.5</v>
      </c>
      <c r="CW92" s="373">
        <v>80</v>
      </c>
      <c r="CX92" s="373">
        <v>112</v>
      </c>
      <c r="CY92" s="373">
        <v>140</v>
      </c>
    </row>
    <row r="93" spans="1:103" ht="45" x14ac:dyDescent="0.25">
      <c r="A93" s="252" t="s">
        <v>1170</v>
      </c>
      <c r="B93" s="387" t="s">
        <v>1151</v>
      </c>
      <c r="C93" s="376"/>
      <c r="D93" s="378" t="s">
        <v>1171</v>
      </c>
      <c r="E93" s="379">
        <v>570421</v>
      </c>
      <c r="F93" s="368">
        <v>669596</v>
      </c>
      <c r="G93" s="369">
        <v>1.1738628136060909</v>
      </c>
      <c r="H93" s="380">
        <v>1690</v>
      </c>
      <c r="I93" s="381">
        <v>740</v>
      </c>
      <c r="J93" s="371">
        <v>43.786982248520715</v>
      </c>
      <c r="K93" s="382">
        <v>90000</v>
      </c>
      <c r="L93" s="373">
        <v>74886</v>
      </c>
      <c r="M93" s="374">
        <v>83.206666666666663</v>
      </c>
      <c r="N93" s="372">
        <v>0</v>
      </c>
      <c r="O93" s="373">
        <v>0</v>
      </c>
      <c r="P93" s="374" t="s">
        <v>1548</v>
      </c>
      <c r="Q93" s="372">
        <v>0</v>
      </c>
      <c r="R93" s="373">
        <v>0</v>
      </c>
      <c r="S93" s="373" t="s">
        <v>1548</v>
      </c>
      <c r="T93" s="372">
        <v>0</v>
      </c>
      <c r="U93" s="373">
        <v>0</v>
      </c>
      <c r="V93" s="374" t="s">
        <v>1548</v>
      </c>
      <c r="W93" s="372">
        <v>0</v>
      </c>
      <c r="X93" s="373">
        <v>0</v>
      </c>
      <c r="Y93" s="373" t="s">
        <v>1548</v>
      </c>
      <c r="Z93" s="375">
        <v>34000</v>
      </c>
      <c r="AA93" s="373">
        <v>25882</v>
      </c>
      <c r="AB93" s="373">
        <v>76.123529411764707</v>
      </c>
      <c r="AC93" s="372">
        <v>0</v>
      </c>
      <c r="AD93" s="373">
        <v>0</v>
      </c>
      <c r="AE93" s="373" t="s">
        <v>1548</v>
      </c>
      <c r="AF93" s="375">
        <v>0</v>
      </c>
      <c r="AG93" s="373">
        <v>0</v>
      </c>
      <c r="AH93" s="373" t="s">
        <v>1548</v>
      </c>
      <c r="AI93" s="372">
        <v>36000</v>
      </c>
      <c r="AJ93" s="373">
        <v>36727</v>
      </c>
      <c r="AK93" s="373">
        <v>102.01944444444445</v>
      </c>
      <c r="AL93" s="372">
        <v>0</v>
      </c>
      <c r="AM93" s="373">
        <v>0</v>
      </c>
      <c r="AN93" s="373" t="s">
        <v>1548</v>
      </c>
      <c r="AO93" s="372">
        <v>7550</v>
      </c>
      <c r="AP93" s="373">
        <v>8076</v>
      </c>
      <c r="AQ93" s="373">
        <v>106.96688741721854</v>
      </c>
      <c r="AR93" s="375">
        <v>0</v>
      </c>
      <c r="AS93" s="373">
        <v>0</v>
      </c>
      <c r="AT93" s="373" t="s">
        <v>1548</v>
      </c>
      <c r="AU93" s="373">
        <v>0</v>
      </c>
      <c r="AV93" s="373">
        <v>0</v>
      </c>
      <c r="AW93" s="373" t="s">
        <v>1548</v>
      </c>
      <c r="AX93" s="373">
        <v>310</v>
      </c>
      <c r="AY93" s="373">
        <v>378</v>
      </c>
      <c r="AZ93" s="373">
        <v>121.93548387096773</v>
      </c>
      <c r="BA93" s="373">
        <v>700</v>
      </c>
      <c r="BB93" s="373">
        <v>665</v>
      </c>
      <c r="BC93" s="373">
        <v>95</v>
      </c>
      <c r="BD93" s="373">
        <v>0</v>
      </c>
      <c r="BE93" s="373">
        <v>0</v>
      </c>
      <c r="BF93" s="373" t="s">
        <v>1548</v>
      </c>
      <c r="BG93" s="373">
        <v>0</v>
      </c>
      <c r="BH93" s="373">
        <v>0</v>
      </c>
      <c r="BI93" s="373" t="s">
        <v>1548</v>
      </c>
      <c r="BJ93" s="373">
        <v>0</v>
      </c>
      <c r="BK93" s="373">
        <v>0</v>
      </c>
      <c r="BL93" s="373" t="s">
        <v>1548</v>
      </c>
      <c r="BM93" s="373">
        <v>0</v>
      </c>
      <c r="BN93" s="373">
        <v>0</v>
      </c>
      <c r="BO93" s="373" t="s">
        <v>1548</v>
      </c>
      <c r="BP93" s="373">
        <v>0</v>
      </c>
      <c r="BQ93" s="373">
        <v>0</v>
      </c>
      <c r="BR93" s="373" t="s">
        <v>1548</v>
      </c>
      <c r="BS93" s="373">
        <v>0</v>
      </c>
      <c r="BT93" s="373">
        <v>0</v>
      </c>
      <c r="BU93" s="373" t="s">
        <v>1548</v>
      </c>
      <c r="BV93" s="373">
        <v>0</v>
      </c>
      <c r="BW93" s="373">
        <v>0</v>
      </c>
      <c r="BX93" s="373" t="s">
        <v>1548</v>
      </c>
      <c r="BY93" s="373">
        <v>210000</v>
      </c>
      <c r="BZ93" s="373">
        <v>333396</v>
      </c>
      <c r="CA93" s="373">
        <v>158.76</v>
      </c>
      <c r="CB93" s="373">
        <v>110000</v>
      </c>
      <c r="CC93" s="373">
        <v>104784</v>
      </c>
      <c r="CD93" s="373">
        <v>95.258181818181825</v>
      </c>
      <c r="CE93" s="373">
        <v>2000</v>
      </c>
      <c r="CF93" s="373">
        <v>2872</v>
      </c>
      <c r="CG93" s="373">
        <v>143.6</v>
      </c>
      <c r="CH93" s="373">
        <v>7000</v>
      </c>
      <c r="CI93" s="373">
        <v>8168</v>
      </c>
      <c r="CJ93" s="373">
        <v>116.68571428571428</v>
      </c>
      <c r="CK93" s="373">
        <v>0</v>
      </c>
      <c r="CL93" s="373">
        <v>0</v>
      </c>
      <c r="CM93" s="373" t="s">
        <v>1548</v>
      </c>
      <c r="CN93" s="373">
        <v>2785</v>
      </c>
      <c r="CO93" s="373">
        <v>3190</v>
      </c>
      <c r="CP93" s="373">
        <v>114.54219030520647</v>
      </c>
      <c r="CQ93" s="373">
        <v>65000</v>
      </c>
      <c r="CR93" s="373">
        <v>65968</v>
      </c>
      <c r="CS93" s="373">
        <v>101.48923076923077</v>
      </c>
      <c r="CT93" s="373">
        <v>158</v>
      </c>
      <c r="CU93" s="373">
        <v>158</v>
      </c>
      <c r="CV93" s="373">
        <v>100</v>
      </c>
      <c r="CW93" s="373">
        <v>3228</v>
      </c>
      <c r="CX93" s="373">
        <v>3706</v>
      </c>
      <c r="CY93" s="373">
        <v>114.8079306071871</v>
      </c>
    </row>
    <row r="94" spans="1:103" ht="45" x14ac:dyDescent="0.25">
      <c r="A94" s="252" t="s">
        <v>1172</v>
      </c>
      <c r="B94" s="387" t="s">
        <v>1151</v>
      </c>
      <c r="C94" s="376" t="s">
        <v>1173</v>
      </c>
      <c r="D94" s="376" t="s">
        <v>1174</v>
      </c>
      <c r="E94" s="379">
        <v>6231</v>
      </c>
      <c r="F94" s="368">
        <v>5381</v>
      </c>
      <c r="G94" s="369">
        <v>0.86358529930990213</v>
      </c>
      <c r="H94" s="370">
        <v>19</v>
      </c>
      <c r="I94" s="381">
        <v>19</v>
      </c>
      <c r="J94" s="371">
        <v>100</v>
      </c>
      <c r="K94" s="382">
        <v>0</v>
      </c>
      <c r="L94" s="371">
        <v>0</v>
      </c>
      <c r="M94" s="371" t="s">
        <v>1548</v>
      </c>
      <c r="N94" s="372">
        <v>1800</v>
      </c>
      <c r="O94" s="373">
        <v>2265</v>
      </c>
      <c r="P94" s="374">
        <v>125.83333333333333</v>
      </c>
      <c r="Q94" s="372">
        <v>0</v>
      </c>
      <c r="R94" s="373">
        <v>0</v>
      </c>
      <c r="S94" s="373" t="s">
        <v>1548</v>
      </c>
      <c r="T94" s="372">
        <v>0</v>
      </c>
      <c r="U94" s="373">
        <v>0</v>
      </c>
      <c r="V94" s="374" t="s">
        <v>1548</v>
      </c>
      <c r="W94" s="372">
        <v>0</v>
      </c>
      <c r="X94" s="373">
        <v>0</v>
      </c>
      <c r="Y94" s="373" t="s">
        <v>1548</v>
      </c>
      <c r="Z94" s="375">
        <v>0</v>
      </c>
      <c r="AA94" s="373">
        <v>0</v>
      </c>
      <c r="AB94" s="373" t="s">
        <v>1548</v>
      </c>
      <c r="AC94" s="372">
        <v>0</v>
      </c>
      <c r="AD94" s="373">
        <v>0</v>
      </c>
      <c r="AE94" s="373" t="s">
        <v>1548</v>
      </c>
      <c r="AF94" s="375">
        <v>0</v>
      </c>
      <c r="AG94" s="373">
        <v>0</v>
      </c>
      <c r="AH94" s="373" t="s">
        <v>1548</v>
      </c>
      <c r="AI94" s="372">
        <v>0</v>
      </c>
      <c r="AJ94" s="373">
        <v>0</v>
      </c>
      <c r="AK94" s="373" t="s">
        <v>1548</v>
      </c>
      <c r="AL94" s="372">
        <v>0</v>
      </c>
      <c r="AM94" s="373">
        <v>0</v>
      </c>
      <c r="AN94" s="373" t="s">
        <v>1548</v>
      </c>
      <c r="AO94" s="372">
        <v>0</v>
      </c>
      <c r="AP94" s="373">
        <v>0</v>
      </c>
      <c r="AQ94" s="373" t="s">
        <v>1548</v>
      </c>
      <c r="AR94" s="375">
        <v>0</v>
      </c>
      <c r="AS94" s="373">
        <v>0</v>
      </c>
      <c r="AT94" s="373" t="s">
        <v>1548</v>
      </c>
      <c r="AU94" s="373">
        <v>0</v>
      </c>
      <c r="AV94" s="373">
        <v>0</v>
      </c>
      <c r="AW94" s="373" t="s">
        <v>1548</v>
      </c>
      <c r="AX94" s="373">
        <v>6</v>
      </c>
      <c r="AY94" s="373">
        <v>7</v>
      </c>
      <c r="AZ94" s="373">
        <v>116.66666666666667</v>
      </c>
      <c r="BA94" s="373">
        <v>0</v>
      </c>
      <c r="BB94" s="373">
        <v>0</v>
      </c>
      <c r="BC94" s="373" t="s">
        <v>1548</v>
      </c>
      <c r="BD94" s="373">
        <v>220</v>
      </c>
      <c r="BE94" s="373">
        <v>202</v>
      </c>
      <c r="BF94" s="373">
        <v>91.818181818181827</v>
      </c>
      <c r="BG94" s="373">
        <v>0</v>
      </c>
      <c r="BH94" s="373">
        <v>0</v>
      </c>
      <c r="BI94" s="373" t="s">
        <v>1548</v>
      </c>
      <c r="BJ94" s="373">
        <v>1500</v>
      </c>
      <c r="BK94" s="373">
        <v>204</v>
      </c>
      <c r="BL94" s="373">
        <v>13.600000000000001</v>
      </c>
      <c r="BM94" s="373">
        <v>0</v>
      </c>
      <c r="BN94" s="373">
        <v>0</v>
      </c>
      <c r="BO94" s="373" t="s">
        <v>1548</v>
      </c>
      <c r="BP94" s="373">
        <v>1400</v>
      </c>
      <c r="BQ94" s="373">
        <v>1281</v>
      </c>
      <c r="BR94" s="373">
        <v>91.5</v>
      </c>
      <c r="BS94" s="373">
        <v>400</v>
      </c>
      <c r="BT94" s="373">
        <v>424</v>
      </c>
      <c r="BU94" s="373">
        <v>106</v>
      </c>
      <c r="BV94" s="373">
        <v>820</v>
      </c>
      <c r="BW94" s="373">
        <v>898</v>
      </c>
      <c r="BX94" s="373">
        <v>109.51219512195122</v>
      </c>
      <c r="BY94" s="373">
        <v>0</v>
      </c>
      <c r="BZ94" s="373">
        <v>0</v>
      </c>
      <c r="CA94" s="373" t="s">
        <v>1548</v>
      </c>
      <c r="CB94" s="373">
        <v>0</v>
      </c>
      <c r="CC94" s="373">
        <v>0</v>
      </c>
      <c r="CD94" s="373" t="s">
        <v>1548</v>
      </c>
      <c r="CE94" s="373">
        <v>0</v>
      </c>
      <c r="CF94" s="373">
        <v>0</v>
      </c>
      <c r="CG94" s="373" t="s">
        <v>1548</v>
      </c>
      <c r="CH94" s="373">
        <v>0</v>
      </c>
      <c r="CI94" s="373">
        <v>0</v>
      </c>
      <c r="CJ94" s="373" t="s">
        <v>1548</v>
      </c>
      <c r="CK94" s="373">
        <v>0</v>
      </c>
      <c r="CL94" s="373">
        <v>0</v>
      </c>
      <c r="CM94" s="373" t="s">
        <v>1548</v>
      </c>
      <c r="CN94" s="373">
        <v>0</v>
      </c>
      <c r="CO94" s="373">
        <v>0</v>
      </c>
      <c r="CP94" s="373" t="s">
        <v>1548</v>
      </c>
      <c r="CQ94" s="373">
        <v>0</v>
      </c>
      <c r="CR94" s="373">
        <v>0</v>
      </c>
      <c r="CS94" s="373" t="s">
        <v>1548</v>
      </c>
      <c r="CT94" s="373">
        <v>6</v>
      </c>
      <c r="CU94" s="373">
        <v>7</v>
      </c>
      <c r="CV94" s="373">
        <v>116.66666666666667</v>
      </c>
      <c r="CW94" s="373">
        <v>60</v>
      </c>
      <c r="CX94" s="373">
        <v>74</v>
      </c>
      <c r="CY94" s="373">
        <v>123.33333333333334</v>
      </c>
    </row>
    <row r="95" spans="1:103" ht="45" x14ac:dyDescent="0.25">
      <c r="A95" s="252" t="s">
        <v>1175</v>
      </c>
      <c r="B95" s="387" t="s">
        <v>1151</v>
      </c>
      <c r="C95" s="376"/>
      <c r="D95" s="376" t="s">
        <v>1176</v>
      </c>
      <c r="E95" s="379">
        <v>121040</v>
      </c>
      <c r="F95" s="368">
        <v>111854</v>
      </c>
      <c r="G95" s="369">
        <v>0.92410773298083282</v>
      </c>
      <c r="H95" s="370">
        <v>430</v>
      </c>
      <c r="I95" s="381">
        <v>430</v>
      </c>
      <c r="J95" s="371">
        <v>100</v>
      </c>
      <c r="K95" s="382">
        <v>0</v>
      </c>
      <c r="L95" s="371">
        <v>0</v>
      </c>
      <c r="M95" s="371" t="s">
        <v>1548</v>
      </c>
      <c r="N95" s="372">
        <v>36000</v>
      </c>
      <c r="O95" s="373">
        <v>38615</v>
      </c>
      <c r="P95" s="374">
        <v>107.26388888888889</v>
      </c>
      <c r="Q95" s="372">
        <v>0</v>
      </c>
      <c r="R95" s="373">
        <v>0</v>
      </c>
      <c r="S95" s="373" t="s">
        <v>1548</v>
      </c>
      <c r="T95" s="372">
        <v>0</v>
      </c>
      <c r="U95" s="373">
        <v>0</v>
      </c>
      <c r="V95" s="374" t="s">
        <v>1548</v>
      </c>
      <c r="W95" s="372">
        <v>0</v>
      </c>
      <c r="X95" s="373">
        <v>0</v>
      </c>
      <c r="Y95" s="373" t="s">
        <v>1548</v>
      </c>
      <c r="Z95" s="375">
        <v>0</v>
      </c>
      <c r="AA95" s="373">
        <v>0</v>
      </c>
      <c r="AB95" s="373" t="s">
        <v>1548</v>
      </c>
      <c r="AC95" s="372">
        <v>0</v>
      </c>
      <c r="AD95" s="373">
        <v>0</v>
      </c>
      <c r="AE95" s="373" t="s">
        <v>1548</v>
      </c>
      <c r="AF95" s="375">
        <v>0</v>
      </c>
      <c r="AG95" s="373">
        <v>0</v>
      </c>
      <c r="AH95" s="373" t="s">
        <v>1548</v>
      </c>
      <c r="AI95" s="372">
        <v>0</v>
      </c>
      <c r="AJ95" s="373">
        <v>0</v>
      </c>
      <c r="AK95" s="373" t="s">
        <v>1548</v>
      </c>
      <c r="AL95" s="372">
        <v>0</v>
      </c>
      <c r="AM95" s="373">
        <v>0</v>
      </c>
      <c r="AN95" s="373" t="s">
        <v>1548</v>
      </c>
      <c r="AO95" s="372">
        <v>0</v>
      </c>
      <c r="AP95" s="373">
        <v>0</v>
      </c>
      <c r="AQ95" s="373" t="s">
        <v>1548</v>
      </c>
      <c r="AR95" s="375">
        <v>0</v>
      </c>
      <c r="AS95" s="373">
        <v>0</v>
      </c>
      <c r="AT95" s="373" t="s">
        <v>1548</v>
      </c>
      <c r="AU95" s="373">
        <v>0</v>
      </c>
      <c r="AV95" s="373">
        <v>0</v>
      </c>
      <c r="AW95" s="373" t="s">
        <v>1548</v>
      </c>
      <c r="AX95" s="373">
        <v>150</v>
      </c>
      <c r="AY95" s="373">
        <v>245</v>
      </c>
      <c r="AZ95" s="373">
        <v>163.33333333333334</v>
      </c>
      <c r="BA95" s="373">
        <v>0</v>
      </c>
      <c r="BB95" s="373">
        <v>0</v>
      </c>
      <c r="BC95" s="373" t="s">
        <v>1548</v>
      </c>
      <c r="BD95" s="373">
        <v>8900</v>
      </c>
      <c r="BE95" s="373">
        <v>8302</v>
      </c>
      <c r="BF95" s="373">
        <v>93.280898876404493</v>
      </c>
      <c r="BG95" s="373">
        <v>0</v>
      </c>
      <c r="BH95" s="373">
        <v>0</v>
      </c>
      <c r="BI95" s="373" t="s">
        <v>1548</v>
      </c>
      <c r="BJ95" s="373">
        <v>20000</v>
      </c>
      <c r="BK95" s="373">
        <v>4141</v>
      </c>
      <c r="BL95" s="373">
        <v>20.705000000000002</v>
      </c>
      <c r="BM95" s="373">
        <v>0</v>
      </c>
      <c r="BN95" s="373">
        <v>0</v>
      </c>
      <c r="BO95" s="373" t="s">
        <v>1548</v>
      </c>
      <c r="BP95" s="373">
        <v>25000</v>
      </c>
      <c r="BQ95" s="373">
        <v>24980</v>
      </c>
      <c r="BR95" s="373">
        <v>99.92</v>
      </c>
      <c r="BS95" s="373">
        <v>13000</v>
      </c>
      <c r="BT95" s="373">
        <v>13959</v>
      </c>
      <c r="BU95" s="373">
        <v>107.37692307692308</v>
      </c>
      <c r="BV95" s="373">
        <v>15000</v>
      </c>
      <c r="BW95" s="373">
        <v>18509</v>
      </c>
      <c r="BX95" s="373">
        <v>123.39333333333333</v>
      </c>
      <c r="BY95" s="373">
        <v>0</v>
      </c>
      <c r="BZ95" s="373">
        <v>0</v>
      </c>
      <c r="CA95" s="373" t="s">
        <v>1548</v>
      </c>
      <c r="CB95" s="373">
        <v>0</v>
      </c>
      <c r="CC95" s="373">
        <v>0</v>
      </c>
      <c r="CD95" s="373" t="s">
        <v>1548</v>
      </c>
      <c r="CE95" s="373">
        <v>0</v>
      </c>
      <c r="CF95" s="373">
        <v>0</v>
      </c>
      <c r="CG95" s="373" t="s">
        <v>1548</v>
      </c>
      <c r="CH95" s="373">
        <v>0</v>
      </c>
      <c r="CI95" s="373">
        <v>0</v>
      </c>
      <c r="CJ95" s="373" t="s">
        <v>1548</v>
      </c>
      <c r="CK95" s="373">
        <v>0</v>
      </c>
      <c r="CL95" s="373">
        <v>0</v>
      </c>
      <c r="CM95" s="373" t="s">
        <v>1548</v>
      </c>
      <c r="CN95" s="373">
        <v>0</v>
      </c>
      <c r="CO95" s="373">
        <v>0</v>
      </c>
      <c r="CP95" s="373" t="s">
        <v>1548</v>
      </c>
      <c r="CQ95" s="373">
        <v>0</v>
      </c>
      <c r="CR95" s="373">
        <v>0</v>
      </c>
      <c r="CS95" s="373" t="s">
        <v>1548</v>
      </c>
      <c r="CT95" s="373">
        <v>60</v>
      </c>
      <c r="CU95" s="373">
        <v>24</v>
      </c>
      <c r="CV95" s="373">
        <v>40</v>
      </c>
      <c r="CW95" s="373">
        <v>2500</v>
      </c>
      <c r="CX95" s="373">
        <v>2649</v>
      </c>
      <c r="CY95" s="373">
        <v>105.96000000000001</v>
      </c>
    </row>
    <row r="96" spans="1:103" ht="45" x14ac:dyDescent="0.25">
      <c r="A96" s="252" t="s">
        <v>1177</v>
      </c>
      <c r="B96" s="387" t="s">
        <v>1151</v>
      </c>
      <c r="C96" s="376" t="s">
        <v>1178</v>
      </c>
      <c r="D96" s="376" t="s">
        <v>1179</v>
      </c>
      <c r="E96" s="379">
        <v>4117</v>
      </c>
      <c r="F96" s="368">
        <v>4972</v>
      </c>
      <c r="G96" s="369">
        <v>1.207675491863007</v>
      </c>
      <c r="H96" s="370">
        <v>4</v>
      </c>
      <c r="I96" s="381">
        <v>4</v>
      </c>
      <c r="J96" s="371">
        <v>100</v>
      </c>
      <c r="K96" s="382">
        <v>0</v>
      </c>
      <c r="L96" s="371">
        <v>0</v>
      </c>
      <c r="M96" s="371" t="s">
        <v>1548</v>
      </c>
      <c r="N96" s="372">
        <v>0</v>
      </c>
      <c r="O96" s="373">
        <v>0</v>
      </c>
      <c r="P96" s="374" t="s">
        <v>1548</v>
      </c>
      <c r="Q96" s="372">
        <v>540</v>
      </c>
      <c r="R96" s="373">
        <v>539</v>
      </c>
      <c r="S96" s="373">
        <v>99.81481481481481</v>
      </c>
      <c r="T96" s="372">
        <v>200</v>
      </c>
      <c r="U96" s="373">
        <v>242</v>
      </c>
      <c r="V96" s="374">
        <v>121</v>
      </c>
      <c r="W96" s="372">
        <v>0</v>
      </c>
      <c r="X96" s="373">
        <v>0</v>
      </c>
      <c r="Y96" s="373" t="s">
        <v>1548</v>
      </c>
      <c r="Z96" s="375">
        <v>0</v>
      </c>
      <c r="AA96" s="373">
        <v>0</v>
      </c>
      <c r="AB96" s="373" t="s">
        <v>1548</v>
      </c>
      <c r="AC96" s="372">
        <v>0</v>
      </c>
      <c r="AD96" s="373">
        <v>0</v>
      </c>
      <c r="AE96" s="373" t="s">
        <v>1548</v>
      </c>
      <c r="AF96" s="375">
        <v>0</v>
      </c>
      <c r="AG96" s="373">
        <v>0</v>
      </c>
      <c r="AH96" s="373" t="s">
        <v>1548</v>
      </c>
      <c r="AI96" s="372">
        <v>0</v>
      </c>
      <c r="AJ96" s="373">
        <v>0</v>
      </c>
      <c r="AK96" s="373" t="s">
        <v>1548</v>
      </c>
      <c r="AL96" s="372">
        <v>700</v>
      </c>
      <c r="AM96" s="373">
        <v>777</v>
      </c>
      <c r="AN96" s="373">
        <v>111.00000000000001</v>
      </c>
      <c r="AO96" s="372">
        <v>0</v>
      </c>
      <c r="AP96" s="373">
        <v>0</v>
      </c>
      <c r="AQ96" s="373" t="s">
        <v>1548</v>
      </c>
      <c r="AR96" s="375">
        <v>1173</v>
      </c>
      <c r="AS96" s="373">
        <v>1118</v>
      </c>
      <c r="AT96" s="373">
        <v>95.311167945439053</v>
      </c>
      <c r="AU96" s="373">
        <v>0</v>
      </c>
      <c r="AV96" s="373">
        <v>0</v>
      </c>
      <c r="AW96" s="373" t="s">
        <v>1548</v>
      </c>
      <c r="AX96" s="373">
        <v>0</v>
      </c>
      <c r="AY96" s="373">
        <v>0</v>
      </c>
      <c r="AZ96" s="373" t="s">
        <v>1548</v>
      </c>
      <c r="BA96" s="373">
        <v>0</v>
      </c>
      <c r="BB96" s="373">
        <v>0</v>
      </c>
      <c r="BC96" s="373" t="s">
        <v>1548</v>
      </c>
      <c r="BD96" s="373">
        <v>0</v>
      </c>
      <c r="BE96" s="373">
        <v>0</v>
      </c>
      <c r="BF96" s="373" t="s">
        <v>1548</v>
      </c>
      <c r="BG96" s="373">
        <v>0</v>
      </c>
      <c r="BH96" s="373">
        <v>0</v>
      </c>
      <c r="BI96" s="373" t="s">
        <v>1548</v>
      </c>
      <c r="BJ96" s="373">
        <v>0</v>
      </c>
      <c r="BK96" s="373">
        <v>846</v>
      </c>
      <c r="BL96" s="373" t="s">
        <v>1548</v>
      </c>
      <c r="BM96" s="373">
        <v>0</v>
      </c>
      <c r="BN96" s="373">
        <v>0</v>
      </c>
      <c r="BO96" s="373" t="s">
        <v>1548</v>
      </c>
      <c r="BP96" s="373">
        <v>0</v>
      </c>
      <c r="BQ96" s="373">
        <v>0</v>
      </c>
      <c r="BR96" s="373" t="s">
        <v>1548</v>
      </c>
      <c r="BS96" s="373">
        <v>0</v>
      </c>
      <c r="BT96" s="373">
        <v>0</v>
      </c>
      <c r="BU96" s="373" t="s">
        <v>1548</v>
      </c>
      <c r="BV96" s="373">
        <v>0</v>
      </c>
      <c r="BW96" s="373">
        <v>0</v>
      </c>
      <c r="BX96" s="373" t="s">
        <v>1548</v>
      </c>
      <c r="BY96" s="373">
        <v>0</v>
      </c>
      <c r="BZ96" s="373">
        <v>0</v>
      </c>
      <c r="CA96" s="373" t="s">
        <v>1548</v>
      </c>
      <c r="CB96" s="373">
        <v>0</v>
      </c>
      <c r="CC96" s="373">
        <v>0</v>
      </c>
      <c r="CD96" s="373" t="s">
        <v>1548</v>
      </c>
      <c r="CE96" s="373">
        <v>0</v>
      </c>
      <c r="CF96" s="373">
        <v>0</v>
      </c>
      <c r="CG96" s="373" t="s">
        <v>1548</v>
      </c>
      <c r="CH96" s="373">
        <v>0</v>
      </c>
      <c r="CI96" s="373">
        <v>0</v>
      </c>
      <c r="CJ96" s="373" t="s">
        <v>1548</v>
      </c>
      <c r="CK96" s="373">
        <v>1500</v>
      </c>
      <c r="CL96" s="373">
        <v>1446</v>
      </c>
      <c r="CM96" s="373">
        <v>96.399999999999991</v>
      </c>
      <c r="CN96" s="373">
        <v>0</v>
      </c>
      <c r="CO96" s="373">
        <v>0</v>
      </c>
      <c r="CP96" s="373" t="s">
        <v>1548</v>
      </c>
      <c r="CQ96" s="373">
        <v>0</v>
      </c>
      <c r="CR96" s="373">
        <v>0</v>
      </c>
      <c r="CS96" s="373" t="s">
        <v>1548</v>
      </c>
      <c r="CT96" s="373">
        <v>0</v>
      </c>
      <c r="CU96" s="373">
        <v>0</v>
      </c>
      <c r="CV96" s="373" t="s">
        <v>1548</v>
      </c>
      <c r="CW96" s="373">
        <v>0</v>
      </c>
      <c r="CX96" s="373">
        <v>0</v>
      </c>
      <c r="CY96" s="373" t="s">
        <v>1548</v>
      </c>
    </row>
    <row r="97" spans="1:103" ht="45" x14ac:dyDescent="0.25">
      <c r="A97" s="252" t="s">
        <v>1180</v>
      </c>
      <c r="B97" s="387" t="s">
        <v>1151</v>
      </c>
      <c r="C97" s="376"/>
      <c r="D97" s="376" t="s">
        <v>1181</v>
      </c>
      <c r="E97" s="379">
        <v>88505</v>
      </c>
      <c r="F97" s="368">
        <v>89610</v>
      </c>
      <c r="G97" s="369">
        <v>1.01248517032936</v>
      </c>
      <c r="H97" s="370">
        <v>55</v>
      </c>
      <c r="I97" s="381">
        <v>55</v>
      </c>
      <c r="J97" s="371">
        <v>100</v>
      </c>
      <c r="K97" s="382">
        <v>0</v>
      </c>
      <c r="L97" s="371">
        <v>0</v>
      </c>
      <c r="M97" s="371" t="s">
        <v>1548</v>
      </c>
      <c r="N97" s="372">
        <v>0</v>
      </c>
      <c r="O97" s="373">
        <v>0</v>
      </c>
      <c r="P97" s="374" t="s">
        <v>1548</v>
      </c>
      <c r="Q97" s="372">
        <v>10450</v>
      </c>
      <c r="R97" s="373">
        <v>13756</v>
      </c>
      <c r="S97" s="373">
        <v>131.63636363636363</v>
      </c>
      <c r="T97" s="372">
        <v>11000</v>
      </c>
      <c r="U97" s="373">
        <v>11542</v>
      </c>
      <c r="V97" s="374">
        <v>104.92727272727274</v>
      </c>
      <c r="W97" s="372">
        <v>0</v>
      </c>
      <c r="X97" s="373">
        <v>0</v>
      </c>
      <c r="Y97" s="373" t="s">
        <v>1548</v>
      </c>
      <c r="Z97" s="375">
        <v>0</v>
      </c>
      <c r="AA97" s="373">
        <v>0</v>
      </c>
      <c r="AB97" s="373" t="s">
        <v>1548</v>
      </c>
      <c r="AC97" s="372">
        <v>0</v>
      </c>
      <c r="AD97" s="373">
        <v>0</v>
      </c>
      <c r="AE97" s="373" t="s">
        <v>1548</v>
      </c>
      <c r="AF97" s="375">
        <v>0</v>
      </c>
      <c r="AG97" s="373">
        <v>0</v>
      </c>
      <c r="AH97" s="373" t="s">
        <v>1548</v>
      </c>
      <c r="AI97" s="372">
        <v>0</v>
      </c>
      <c r="AJ97" s="373">
        <v>0</v>
      </c>
      <c r="AK97" s="373" t="s">
        <v>1548</v>
      </c>
      <c r="AL97" s="372">
        <v>14000</v>
      </c>
      <c r="AM97" s="373">
        <v>14918</v>
      </c>
      <c r="AN97" s="373">
        <v>106.55714285714286</v>
      </c>
      <c r="AO97" s="372">
        <v>0</v>
      </c>
      <c r="AP97" s="373">
        <v>0</v>
      </c>
      <c r="AQ97" s="373" t="s">
        <v>1548</v>
      </c>
      <c r="AR97" s="375">
        <v>18000</v>
      </c>
      <c r="AS97" s="373">
        <v>10118</v>
      </c>
      <c r="AT97" s="373">
        <v>56.211111111111109</v>
      </c>
      <c r="AU97" s="373">
        <v>0</v>
      </c>
      <c r="AV97" s="373">
        <v>0</v>
      </c>
      <c r="AW97" s="373" t="s">
        <v>1548</v>
      </c>
      <c r="AX97" s="373">
        <v>0</v>
      </c>
      <c r="AY97" s="373">
        <v>0</v>
      </c>
      <c r="AZ97" s="373" t="s">
        <v>1548</v>
      </c>
      <c r="BA97" s="373">
        <v>0</v>
      </c>
      <c r="BB97" s="373">
        <v>0</v>
      </c>
      <c r="BC97" s="373" t="s">
        <v>1548</v>
      </c>
      <c r="BD97" s="373">
        <v>0</v>
      </c>
      <c r="BE97" s="373">
        <v>0</v>
      </c>
      <c r="BF97" s="373" t="s">
        <v>1548</v>
      </c>
      <c r="BG97" s="373">
        <v>0</v>
      </c>
      <c r="BH97" s="373">
        <v>0</v>
      </c>
      <c r="BI97" s="373" t="s">
        <v>1548</v>
      </c>
      <c r="BJ97" s="373">
        <v>0</v>
      </c>
      <c r="BK97" s="373">
        <v>2256</v>
      </c>
      <c r="BL97" s="373" t="s">
        <v>1548</v>
      </c>
      <c r="BM97" s="373">
        <v>0</v>
      </c>
      <c r="BN97" s="373">
        <v>0</v>
      </c>
      <c r="BO97" s="373" t="s">
        <v>1548</v>
      </c>
      <c r="BP97" s="373">
        <v>0</v>
      </c>
      <c r="BQ97" s="373">
        <v>0</v>
      </c>
      <c r="BR97" s="373" t="s">
        <v>1548</v>
      </c>
      <c r="BS97" s="373">
        <v>0</v>
      </c>
      <c r="BT97" s="373">
        <v>0</v>
      </c>
      <c r="BU97" s="373" t="s">
        <v>1548</v>
      </c>
      <c r="BV97" s="373">
        <v>0</v>
      </c>
      <c r="BW97" s="373">
        <v>0</v>
      </c>
      <c r="BX97" s="373" t="s">
        <v>1548</v>
      </c>
      <c r="BY97" s="373">
        <v>0</v>
      </c>
      <c r="BZ97" s="373">
        <v>0</v>
      </c>
      <c r="CA97" s="373" t="s">
        <v>1548</v>
      </c>
      <c r="CB97" s="373">
        <v>0</v>
      </c>
      <c r="CC97" s="373">
        <v>0</v>
      </c>
      <c r="CD97" s="373" t="s">
        <v>1548</v>
      </c>
      <c r="CE97" s="373">
        <v>0</v>
      </c>
      <c r="CF97" s="373">
        <v>0</v>
      </c>
      <c r="CG97" s="373" t="s">
        <v>1548</v>
      </c>
      <c r="CH97" s="373">
        <v>0</v>
      </c>
      <c r="CI97" s="373">
        <v>0</v>
      </c>
      <c r="CJ97" s="373" t="s">
        <v>1548</v>
      </c>
      <c r="CK97" s="373">
        <v>35000</v>
      </c>
      <c r="CL97" s="373">
        <v>36965</v>
      </c>
      <c r="CM97" s="373">
        <v>105.6142857142857</v>
      </c>
      <c r="CN97" s="373">
        <v>0</v>
      </c>
      <c r="CO97" s="373">
        <v>0</v>
      </c>
      <c r="CP97" s="373" t="s">
        <v>1548</v>
      </c>
      <c r="CQ97" s="373">
        <v>0</v>
      </c>
      <c r="CR97" s="373">
        <v>0</v>
      </c>
      <c r="CS97" s="373" t="s">
        <v>1548</v>
      </c>
      <c r="CT97" s="373">
        <v>0</v>
      </c>
      <c r="CU97" s="373">
        <v>0</v>
      </c>
      <c r="CV97" s="373" t="s">
        <v>1548</v>
      </c>
      <c r="CW97" s="373">
        <v>0</v>
      </c>
      <c r="CX97" s="373">
        <v>0</v>
      </c>
      <c r="CY97" s="373" t="s">
        <v>1548</v>
      </c>
    </row>
    <row r="98" spans="1:103" ht="45" x14ac:dyDescent="0.25">
      <c r="A98" s="252" t="s">
        <v>1182</v>
      </c>
      <c r="B98" s="387" t="s">
        <v>1151</v>
      </c>
      <c r="C98" s="376" t="s">
        <v>1183</v>
      </c>
      <c r="D98" s="376" t="s">
        <v>1009</v>
      </c>
      <c r="E98" s="379">
        <v>99</v>
      </c>
      <c r="F98" s="368">
        <v>67</v>
      </c>
      <c r="G98" s="369">
        <v>0.6767676767676768</v>
      </c>
      <c r="H98" s="370">
        <v>0</v>
      </c>
      <c r="I98" s="371">
        <v>0</v>
      </c>
      <c r="J98" s="371" t="s">
        <v>1548</v>
      </c>
      <c r="K98" s="372">
        <v>2</v>
      </c>
      <c r="L98" s="373">
        <v>3</v>
      </c>
      <c r="M98" s="374">
        <v>150</v>
      </c>
      <c r="N98" s="372">
        <v>3</v>
      </c>
      <c r="O98" s="373">
        <v>0</v>
      </c>
      <c r="P98" s="374">
        <v>0</v>
      </c>
      <c r="Q98" s="372">
        <v>0</v>
      </c>
      <c r="R98" s="373">
        <v>0</v>
      </c>
      <c r="S98" s="373" t="s">
        <v>1548</v>
      </c>
      <c r="T98" s="372">
        <v>0</v>
      </c>
      <c r="U98" s="373">
        <v>0</v>
      </c>
      <c r="V98" s="374" t="s">
        <v>1548</v>
      </c>
      <c r="W98" s="372">
        <v>8</v>
      </c>
      <c r="X98" s="373">
        <v>0</v>
      </c>
      <c r="Y98" s="373">
        <v>0</v>
      </c>
      <c r="Z98" s="375">
        <v>5</v>
      </c>
      <c r="AA98" s="373">
        <v>5</v>
      </c>
      <c r="AB98" s="373">
        <v>100</v>
      </c>
      <c r="AC98" s="372">
        <v>7</v>
      </c>
      <c r="AD98" s="373">
        <v>7</v>
      </c>
      <c r="AE98" s="373">
        <v>100</v>
      </c>
      <c r="AF98" s="375">
        <v>0</v>
      </c>
      <c r="AG98" s="373">
        <v>0</v>
      </c>
      <c r="AH98" s="373" t="s">
        <v>1548</v>
      </c>
      <c r="AI98" s="372">
        <v>0</v>
      </c>
      <c r="AJ98" s="373">
        <v>0</v>
      </c>
      <c r="AK98" s="373" t="s">
        <v>1548</v>
      </c>
      <c r="AL98" s="372">
        <v>0</v>
      </c>
      <c r="AM98" s="373">
        <v>0</v>
      </c>
      <c r="AN98" s="373" t="s">
        <v>1548</v>
      </c>
      <c r="AO98" s="372">
        <v>1</v>
      </c>
      <c r="AP98" s="373">
        <v>0</v>
      </c>
      <c r="AQ98" s="373">
        <v>0</v>
      </c>
      <c r="AR98" s="375">
        <v>1</v>
      </c>
      <c r="AS98" s="373">
        <v>0</v>
      </c>
      <c r="AT98" s="373">
        <v>0</v>
      </c>
      <c r="AU98" s="373">
        <v>6</v>
      </c>
      <c r="AV98" s="373">
        <v>4</v>
      </c>
      <c r="AW98" s="373">
        <v>66.666666666666657</v>
      </c>
      <c r="AX98" s="373">
        <v>0</v>
      </c>
      <c r="AY98" s="373">
        <v>0</v>
      </c>
      <c r="AZ98" s="373" t="s">
        <v>1548</v>
      </c>
      <c r="BA98" s="373">
        <v>1</v>
      </c>
      <c r="BB98" s="373">
        <v>0</v>
      </c>
      <c r="BC98" s="373">
        <v>0</v>
      </c>
      <c r="BD98" s="373">
        <v>0</v>
      </c>
      <c r="BE98" s="373">
        <v>0</v>
      </c>
      <c r="BF98" s="373" t="s">
        <v>1548</v>
      </c>
      <c r="BG98" s="373">
        <v>0</v>
      </c>
      <c r="BH98" s="373">
        <v>0</v>
      </c>
      <c r="BI98" s="373" t="s">
        <v>1548</v>
      </c>
      <c r="BJ98" s="373">
        <v>6</v>
      </c>
      <c r="BK98" s="373">
        <v>0</v>
      </c>
      <c r="BL98" s="373">
        <v>0</v>
      </c>
      <c r="BM98" s="373">
        <v>1</v>
      </c>
      <c r="BN98" s="373">
        <v>0</v>
      </c>
      <c r="BO98" s="373">
        <v>0</v>
      </c>
      <c r="BP98" s="373">
        <v>6</v>
      </c>
      <c r="BQ98" s="373">
        <v>0</v>
      </c>
      <c r="BR98" s="373">
        <v>0</v>
      </c>
      <c r="BS98" s="373">
        <v>0</v>
      </c>
      <c r="BT98" s="373">
        <v>0</v>
      </c>
      <c r="BU98" s="373" t="s">
        <v>1548</v>
      </c>
      <c r="BV98" s="373">
        <v>0</v>
      </c>
      <c r="BW98" s="373">
        <v>0</v>
      </c>
      <c r="BX98" s="373" t="s">
        <v>1548</v>
      </c>
      <c r="BY98" s="373">
        <v>36</v>
      </c>
      <c r="BZ98" s="373">
        <v>46</v>
      </c>
      <c r="CA98" s="373">
        <v>127.77777777777777</v>
      </c>
      <c r="CB98" s="373">
        <v>5</v>
      </c>
      <c r="CC98" s="373">
        <v>0</v>
      </c>
      <c r="CD98" s="373">
        <v>0</v>
      </c>
      <c r="CE98" s="373">
        <v>0</v>
      </c>
      <c r="CF98" s="373">
        <v>0</v>
      </c>
      <c r="CG98" s="373" t="s">
        <v>1548</v>
      </c>
      <c r="CH98" s="373">
        <v>0</v>
      </c>
      <c r="CI98" s="373">
        <v>0</v>
      </c>
      <c r="CJ98" s="373" t="s">
        <v>1548</v>
      </c>
      <c r="CK98" s="373">
        <v>2</v>
      </c>
      <c r="CL98" s="373">
        <v>0</v>
      </c>
      <c r="CM98" s="373">
        <v>0</v>
      </c>
      <c r="CN98" s="373">
        <v>2</v>
      </c>
      <c r="CO98" s="373">
        <v>2</v>
      </c>
      <c r="CP98" s="373">
        <v>100</v>
      </c>
      <c r="CQ98" s="373">
        <v>7</v>
      </c>
      <c r="CR98" s="373">
        <v>0</v>
      </c>
      <c r="CS98" s="373">
        <v>0</v>
      </c>
      <c r="CT98" s="373">
        <v>0</v>
      </c>
      <c r="CU98" s="373">
        <v>0</v>
      </c>
      <c r="CV98" s="373" t="s">
        <v>1548</v>
      </c>
      <c r="CW98" s="373">
        <v>0</v>
      </c>
      <c r="CX98" s="373">
        <v>0</v>
      </c>
      <c r="CY98" s="373" t="s">
        <v>1548</v>
      </c>
    </row>
    <row r="99" spans="1:103" ht="45" x14ac:dyDescent="0.25">
      <c r="A99" s="252" t="s">
        <v>1184</v>
      </c>
      <c r="B99" s="387" t="s">
        <v>1151</v>
      </c>
      <c r="C99" s="376"/>
      <c r="D99" s="376" t="s">
        <v>1185</v>
      </c>
      <c r="E99" s="379">
        <v>1346</v>
      </c>
      <c r="F99" s="368">
        <v>1034</v>
      </c>
      <c r="G99" s="369">
        <v>0.7682020802377415</v>
      </c>
      <c r="H99" s="370">
        <v>0</v>
      </c>
      <c r="I99" s="371">
        <v>0</v>
      </c>
      <c r="J99" s="371" t="s">
        <v>1548</v>
      </c>
      <c r="K99" s="372">
        <v>60</v>
      </c>
      <c r="L99" s="373">
        <v>66</v>
      </c>
      <c r="M99" s="374">
        <v>110.00000000000001</v>
      </c>
      <c r="N99" s="372">
        <v>3</v>
      </c>
      <c r="O99" s="373">
        <v>0</v>
      </c>
      <c r="P99" s="374">
        <v>0</v>
      </c>
      <c r="Q99" s="372">
        <v>0</v>
      </c>
      <c r="R99" s="373">
        <v>0</v>
      </c>
      <c r="S99" s="373" t="s">
        <v>1548</v>
      </c>
      <c r="T99" s="372">
        <v>0</v>
      </c>
      <c r="U99" s="373">
        <v>0</v>
      </c>
      <c r="V99" s="374" t="s">
        <v>1548</v>
      </c>
      <c r="W99" s="372">
        <v>320</v>
      </c>
      <c r="X99" s="373">
        <v>226</v>
      </c>
      <c r="Y99" s="373">
        <v>70.625</v>
      </c>
      <c r="Z99" s="375">
        <v>50</v>
      </c>
      <c r="AA99" s="373">
        <v>44</v>
      </c>
      <c r="AB99" s="373">
        <v>88</v>
      </c>
      <c r="AC99" s="372">
        <v>65</v>
      </c>
      <c r="AD99" s="373">
        <v>64</v>
      </c>
      <c r="AE99" s="373">
        <v>98.461538461538467</v>
      </c>
      <c r="AF99" s="375">
        <v>0</v>
      </c>
      <c r="AG99" s="373">
        <v>0</v>
      </c>
      <c r="AH99" s="373" t="s">
        <v>1548</v>
      </c>
      <c r="AI99" s="372">
        <v>0</v>
      </c>
      <c r="AJ99" s="373">
        <v>0</v>
      </c>
      <c r="AK99" s="373" t="s">
        <v>1548</v>
      </c>
      <c r="AL99" s="372">
        <v>0</v>
      </c>
      <c r="AM99" s="373">
        <v>0</v>
      </c>
      <c r="AN99" s="373" t="s">
        <v>1548</v>
      </c>
      <c r="AO99" s="372">
        <v>0</v>
      </c>
      <c r="AP99" s="373">
        <v>0</v>
      </c>
      <c r="AQ99" s="373" t="s">
        <v>1548</v>
      </c>
      <c r="AR99" s="375">
        <v>15</v>
      </c>
      <c r="AS99" s="373">
        <v>15</v>
      </c>
      <c r="AT99" s="373">
        <v>100</v>
      </c>
      <c r="AU99" s="373">
        <v>50</v>
      </c>
      <c r="AV99" s="373">
        <v>76</v>
      </c>
      <c r="AW99" s="373">
        <v>152</v>
      </c>
      <c r="AX99" s="373">
        <v>0</v>
      </c>
      <c r="AY99" s="373">
        <v>0</v>
      </c>
      <c r="AZ99" s="373" t="s">
        <v>1548</v>
      </c>
      <c r="BA99" s="373">
        <v>1</v>
      </c>
      <c r="BB99" s="373">
        <v>0</v>
      </c>
      <c r="BC99" s="373">
        <v>0</v>
      </c>
      <c r="BD99" s="373">
        <v>0</v>
      </c>
      <c r="BE99" s="373">
        <v>0</v>
      </c>
      <c r="BF99" s="373" t="s">
        <v>1548</v>
      </c>
      <c r="BG99" s="373">
        <v>0</v>
      </c>
      <c r="BH99" s="373">
        <v>0</v>
      </c>
      <c r="BI99" s="373" t="s">
        <v>1548</v>
      </c>
      <c r="BJ99" s="373">
        <v>260</v>
      </c>
      <c r="BK99" s="373">
        <v>61</v>
      </c>
      <c r="BL99" s="373">
        <v>23.46153846153846</v>
      </c>
      <c r="BM99" s="373">
        <v>1</v>
      </c>
      <c r="BN99" s="373">
        <v>1</v>
      </c>
      <c r="BO99" s="373">
        <v>100</v>
      </c>
      <c r="BP99" s="373">
        <v>260</v>
      </c>
      <c r="BQ99" s="373">
        <v>278</v>
      </c>
      <c r="BR99" s="373">
        <v>106.92307692307692</v>
      </c>
      <c r="BS99" s="373">
        <v>0</v>
      </c>
      <c r="BT99" s="373">
        <v>0</v>
      </c>
      <c r="BU99" s="373" t="s">
        <v>1548</v>
      </c>
      <c r="BV99" s="373">
        <v>0</v>
      </c>
      <c r="BW99" s="373">
        <v>1</v>
      </c>
      <c r="BX99" s="373" t="s">
        <v>1548</v>
      </c>
      <c r="BY99" s="373">
        <v>48</v>
      </c>
      <c r="BZ99" s="373">
        <v>0</v>
      </c>
      <c r="CA99" s="373">
        <v>0</v>
      </c>
      <c r="CB99" s="373">
        <v>55</v>
      </c>
      <c r="CC99" s="373">
        <v>38</v>
      </c>
      <c r="CD99" s="373">
        <v>69.090909090909093</v>
      </c>
      <c r="CE99" s="373">
        <v>0</v>
      </c>
      <c r="CF99" s="373">
        <v>0</v>
      </c>
      <c r="CG99" s="373" t="s">
        <v>1548</v>
      </c>
      <c r="CH99" s="373">
        <v>0</v>
      </c>
      <c r="CI99" s="373">
        <v>0</v>
      </c>
      <c r="CJ99" s="373" t="s">
        <v>1548</v>
      </c>
      <c r="CK99" s="373">
        <v>64</v>
      </c>
      <c r="CL99" s="373">
        <v>64</v>
      </c>
      <c r="CM99" s="373">
        <v>100</v>
      </c>
      <c r="CN99" s="373">
        <v>58</v>
      </c>
      <c r="CO99" s="373">
        <v>61</v>
      </c>
      <c r="CP99" s="373">
        <v>105.17241379310344</v>
      </c>
      <c r="CQ99" s="373">
        <v>36</v>
      </c>
      <c r="CR99" s="373">
        <v>39</v>
      </c>
      <c r="CS99" s="373">
        <v>108.33333333333333</v>
      </c>
      <c r="CT99" s="373">
        <v>0</v>
      </c>
      <c r="CU99" s="373">
        <v>0</v>
      </c>
      <c r="CV99" s="373" t="s">
        <v>1548</v>
      </c>
      <c r="CW99" s="373">
        <v>0</v>
      </c>
      <c r="CX99" s="373">
        <v>0</v>
      </c>
      <c r="CY99" s="373" t="s">
        <v>1548</v>
      </c>
    </row>
    <row r="100" spans="1:103" ht="45" x14ac:dyDescent="0.25">
      <c r="A100" s="252" t="s">
        <v>1186</v>
      </c>
      <c r="B100" s="387" t="s">
        <v>1151</v>
      </c>
      <c r="C100" s="376"/>
      <c r="D100" s="378" t="s">
        <v>1187</v>
      </c>
      <c r="E100" s="379">
        <v>156088</v>
      </c>
      <c r="F100" s="368">
        <v>130261</v>
      </c>
      <c r="G100" s="369">
        <v>0.83453564655835166</v>
      </c>
      <c r="H100" s="370">
        <v>0</v>
      </c>
      <c r="I100" s="371">
        <v>0</v>
      </c>
      <c r="J100" s="371" t="s">
        <v>1548</v>
      </c>
      <c r="K100" s="372">
        <v>50000</v>
      </c>
      <c r="L100" s="373">
        <v>59315</v>
      </c>
      <c r="M100" s="374">
        <v>118.63</v>
      </c>
      <c r="N100" s="372">
        <v>40</v>
      </c>
      <c r="O100" s="373">
        <v>0</v>
      </c>
      <c r="P100" s="374">
        <v>0</v>
      </c>
      <c r="Q100" s="372">
        <v>0</v>
      </c>
      <c r="R100" s="373">
        <v>0</v>
      </c>
      <c r="S100" s="373" t="s">
        <v>1548</v>
      </c>
      <c r="T100" s="372">
        <v>0</v>
      </c>
      <c r="U100" s="373">
        <v>0</v>
      </c>
      <c r="V100" s="374" t="s">
        <v>1548</v>
      </c>
      <c r="W100" s="372">
        <v>18000</v>
      </c>
      <c r="X100" s="373">
        <v>7479</v>
      </c>
      <c r="Y100" s="373">
        <v>41.55</v>
      </c>
      <c r="Z100" s="375">
        <v>7674</v>
      </c>
      <c r="AA100" s="373">
        <v>5483</v>
      </c>
      <c r="AB100" s="373">
        <v>71.449048735991667</v>
      </c>
      <c r="AC100" s="372">
        <v>8000</v>
      </c>
      <c r="AD100" s="373">
        <v>7950</v>
      </c>
      <c r="AE100" s="373">
        <v>99.375</v>
      </c>
      <c r="AF100" s="375">
        <v>0</v>
      </c>
      <c r="AG100" s="373">
        <v>0</v>
      </c>
      <c r="AH100" s="373" t="s">
        <v>1548</v>
      </c>
      <c r="AI100" s="372">
        <v>0</v>
      </c>
      <c r="AJ100" s="373">
        <v>0</v>
      </c>
      <c r="AK100" s="373" t="s">
        <v>1548</v>
      </c>
      <c r="AL100" s="372">
        <v>0</v>
      </c>
      <c r="AM100" s="373">
        <v>0</v>
      </c>
      <c r="AN100" s="373" t="s">
        <v>1548</v>
      </c>
      <c r="AO100" s="372">
        <v>0</v>
      </c>
      <c r="AP100" s="373">
        <v>0</v>
      </c>
      <c r="AQ100" s="373" t="s">
        <v>1548</v>
      </c>
      <c r="AR100" s="375">
        <v>3344</v>
      </c>
      <c r="AS100" s="373">
        <v>2874</v>
      </c>
      <c r="AT100" s="373">
        <v>85.944976076555022</v>
      </c>
      <c r="AU100" s="373">
        <v>1700</v>
      </c>
      <c r="AV100" s="373">
        <v>1167</v>
      </c>
      <c r="AW100" s="373">
        <v>68.64705882352942</v>
      </c>
      <c r="AX100" s="373">
        <v>0</v>
      </c>
      <c r="AY100" s="373">
        <v>0</v>
      </c>
      <c r="AZ100" s="373" t="s">
        <v>1548</v>
      </c>
      <c r="BA100" s="373">
        <v>10</v>
      </c>
      <c r="BB100" s="373">
        <v>0</v>
      </c>
      <c r="BC100" s="373">
        <v>0</v>
      </c>
      <c r="BD100" s="373">
        <v>0</v>
      </c>
      <c r="BE100" s="373">
        <v>0</v>
      </c>
      <c r="BF100" s="373" t="s">
        <v>1548</v>
      </c>
      <c r="BG100" s="373">
        <v>0</v>
      </c>
      <c r="BH100" s="373">
        <v>0</v>
      </c>
      <c r="BI100" s="373" t="s">
        <v>1548</v>
      </c>
      <c r="BJ100" s="373">
        <v>20000</v>
      </c>
      <c r="BK100" s="373">
        <v>4954</v>
      </c>
      <c r="BL100" s="373">
        <v>24.77</v>
      </c>
      <c r="BM100" s="373">
        <v>10</v>
      </c>
      <c r="BN100" s="373">
        <v>10</v>
      </c>
      <c r="BO100" s="373">
        <v>100</v>
      </c>
      <c r="BP100" s="373">
        <v>20000</v>
      </c>
      <c r="BQ100" s="373">
        <v>17248</v>
      </c>
      <c r="BR100" s="373">
        <v>86.240000000000009</v>
      </c>
      <c r="BS100" s="373">
        <v>0</v>
      </c>
      <c r="BT100" s="373">
        <v>0</v>
      </c>
      <c r="BU100" s="373" t="s">
        <v>1548</v>
      </c>
      <c r="BV100" s="373">
        <v>0</v>
      </c>
      <c r="BW100" s="373">
        <v>20</v>
      </c>
      <c r="BX100" s="373" t="s">
        <v>1548</v>
      </c>
      <c r="BY100" s="373">
        <v>4500</v>
      </c>
      <c r="BZ100" s="373">
        <v>2747</v>
      </c>
      <c r="CA100" s="373">
        <v>61.044444444444444</v>
      </c>
      <c r="CB100" s="373">
        <v>250</v>
      </c>
      <c r="CC100" s="373">
        <v>83</v>
      </c>
      <c r="CD100" s="373">
        <v>33.200000000000003</v>
      </c>
      <c r="CE100" s="373">
        <v>0</v>
      </c>
      <c r="CF100" s="373">
        <v>0</v>
      </c>
      <c r="CG100" s="373" t="s">
        <v>1548</v>
      </c>
      <c r="CH100" s="373">
        <v>0</v>
      </c>
      <c r="CI100" s="373">
        <v>0</v>
      </c>
      <c r="CJ100" s="373" t="s">
        <v>1548</v>
      </c>
      <c r="CK100" s="373">
        <v>14000</v>
      </c>
      <c r="CL100" s="373">
        <v>16096</v>
      </c>
      <c r="CM100" s="373">
        <v>114.97142857142858</v>
      </c>
      <c r="CN100" s="373">
        <v>4060</v>
      </c>
      <c r="CO100" s="373">
        <v>3296</v>
      </c>
      <c r="CP100" s="373">
        <v>81.182266009852228</v>
      </c>
      <c r="CQ100" s="373">
        <v>4500</v>
      </c>
      <c r="CR100" s="373">
        <v>1539</v>
      </c>
      <c r="CS100" s="373">
        <v>34.200000000000003</v>
      </c>
      <c r="CT100" s="373">
        <v>0</v>
      </c>
      <c r="CU100" s="373">
        <v>0</v>
      </c>
      <c r="CV100" s="373" t="s">
        <v>1548</v>
      </c>
      <c r="CW100" s="373">
        <v>0</v>
      </c>
      <c r="CX100" s="373">
        <v>0</v>
      </c>
      <c r="CY100" s="373" t="s">
        <v>1548</v>
      </c>
    </row>
    <row r="101" spans="1:103" ht="45" x14ac:dyDescent="0.25">
      <c r="A101" s="252" t="s">
        <v>1188</v>
      </c>
      <c r="B101" s="387" t="s">
        <v>1151</v>
      </c>
      <c r="C101" s="376" t="s">
        <v>1189</v>
      </c>
      <c r="D101" s="376" t="s">
        <v>1016</v>
      </c>
      <c r="E101" s="379">
        <v>1879</v>
      </c>
      <c r="F101" s="368">
        <v>1515</v>
      </c>
      <c r="G101" s="369">
        <v>0.80627993613624271</v>
      </c>
      <c r="H101" s="380">
        <v>160</v>
      </c>
      <c r="I101" s="381">
        <v>100</v>
      </c>
      <c r="J101" s="371">
        <v>62.5</v>
      </c>
      <c r="K101" s="372">
        <v>200</v>
      </c>
      <c r="L101" s="373">
        <v>197</v>
      </c>
      <c r="M101" s="374">
        <v>98.5</v>
      </c>
      <c r="N101" s="372">
        <v>0</v>
      </c>
      <c r="O101" s="373">
        <v>0</v>
      </c>
      <c r="P101" s="374" t="s">
        <v>1548</v>
      </c>
      <c r="Q101" s="372">
        <v>30</v>
      </c>
      <c r="R101" s="373">
        <v>34</v>
      </c>
      <c r="S101" s="373">
        <v>113.33333333333333</v>
      </c>
      <c r="T101" s="372">
        <v>0</v>
      </c>
      <c r="U101" s="373">
        <v>0</v>
      </c>
      <c r="V101" s="374" t="s">
        <v>1548</v>
      </c>
      <c r="W101" s="372">
        <v>48</v>
      </c>
      <c r="X101" s="373">
        <v>34</v>
      </c>
      <c r="Y101" s="373">
        <v>70.833333333333343</v>
      </c>
      <c r="Z101" s="375">
        <v>185</v>
      </c>
      <c r="AA101" s="373">
        <v>187</v>
      </c>
      <c r="AB101" s="373">
        <v>101.08108108108107</v>
      </c>
      <c r="AC101" s="372">
        <v>12</v>
      </c>
      <c r="AD101" s="373">
        <v>12</v>
      </c>
      <c r="AE101" s="373">
        <v>100</v>
      </c>
      <c r="AF101" s="375">
        <v>24</v>
      </c>
      <c r="AG101" s="373">
        <v>21</v>
      </c>
      <c r="AH101" s="373">
        <v>87.5</v>
      </c>
      <c r="AI101" s="372">
        <v>8</v>
      </c>
      <c r="AJ101" s="373">
        <v>7</v>
      </c>
      <c r="AK101" s="373">
        <v>87.5</v>
      </c>
      <c r="AL101" s="372">
        <v>0</v>
      </c>
      <c r="AM101" s="373">
        <v>0</v>
      </c>
      <c r="AN101" s="373" t="s">
        <v>1548</v>
      </c>
      <c r="AO101" s="372">
        <v>144</v>
      </c>
      <c r="AP101" s="373">
        <v>30</v>
      </c>
      <c r="AQ101" s="373">
        <v>20.833333333333336</v>
      </c>
      <c r="AR101" s="375">
        <v>0</v>
      </c>
      <c r="AS101" s="373">
        <v>0</v>
      </c>
      <c r="AT101" s="373" t="s">
        <v>1548</v>
      </c>
      <c r="AU101" s="373">
        <v>90</v>
      </c>
      <c r="AV101" s="373">
        <v>111</v>
      </c>
      <c r="AW101" s="373">
        <v>123.33333333333334</v>
      </c>
      <c r="AX101" s="373">
        <v>0</v>
      </c>
      <c r="AY101" s="373">
        <v>0</v>
      </c>
      <c r="AZ101" s="373" t="s">
        <v>1548</v>
      </c>
      <c r="BA101" s="373">
        <v>45</v>
      </c>
      <c r="BB101" s="373">
        <v>45</v>
      </c>
      <c r="BC101" s="373">
        <v>100</v>
      </c>
      <c r="BD101" s="373">
        <v>0</v>
      </c>
      <c r="BE101" s="373">
        <v>0</v>
      </c>
      <c r="BF101" s="373" t="s">
        <v>1548</v>
      </c>
      <c r="BG101" s="373">
        <v>90</v>
      </c>
      <c r="BH101" s="373">
        <v>104</v>
      </c>
      <c r="BI101" s="373">
        <v>115.55555555555554</v>
      </c>
      <c r="BJ101" s="373">
        <v>270</v>
      </c>
      <c r="BK101" s="373">
        <v>25</v>
      </c>
      <c r="BL101" s="373">
        <v>9.2592592592592595</v>
      </c>
      <c r="BM101" s="373">
        <v>40</v>
      </c>
      <c r="BN101" s="373">
        <v>40</v>
      </c>
      <c r="BO101" s="373">
        <v>100</v>
      </c>
      <c r="BP101" s="373">
        <v>200</v>
      </c>
      <c r="BQ101" s="373">
        <v>191</v>
      </c>
      <c r="BR101" s="373">
        <v>95.5</v>
      </c>
      <c r="BS101" s="373">
        <v>50</v>
      </c>
      <c r="BT101" s="373">
        <v>80</v>
      </c>
      <c r="BU101" s="373">
        <v>160</v>
      </c>
      <c r="BV101" s="373">
        <v>40</v>
      </c>
      <c r="BW101" s="373">
        <v>43</v>
      </c>
      <c r="BX101" s="373">
        <v>107.5</v>
      </c>
      <c r="BY101" s="373">
        <v>47</v>
      </c>
      <c r="BZ101" s="373">
        <v>47</v>
      </c>
      <c r="CA101" s="373">
        <v>100</v>
      </c>
      <c r="CB101" s="373">
        <v>62</v>
      </c>
      <c r="CC101" s="373">
        <v>58</v>
      </c>
      <c r="CD101" s="373">
        <v>93.548387096774192</v>
      </c>
      <c r="CE101" s="373">
        <v>0</v>
      </c>
      <c r="CF101" s="373">
        <v>0</v>
      </c>
      <c r="CG101" s="373" t="s">
        <v>1548</v>
      </c>
      <c r="CH101" s="373">
        <v>65</v>
      </c>
      <c r="CI101" s="373">
        <v>77</v>
      </c>
      <c r="CJ101" s="373">
        <v>118.46153846153847</v>
      </c>
      <c r="CK101" s="373">
        <v>0</v>
      </c>
      <c r="CL101" s="373">
        <v>0</v>
      </c>
      <c r="CM101" s="373" t="s">
        <v>1548</v>
      </c>
      <c r="CN101" s="373">
        <v>30</v>
      </c>
      <c r="CO101" s="373">
        <v>26</v>
      </c>
      <c r="CP101" s="373">
        <v>86.666666666666671</v>
      </c>
      <c r="CQ101" s="373">
        <v>39</v>
      </c>
      <c r="CR101" s="373">
        <v>46</v>
      </c>
      <c r="CS101" s="373">
        <v>117.94871794871796</v>
      </c>
      <c r="CT101" s="373">
        <v>0</v>
      </c>
      <c r="CU101" s="373">
        <v>0</v>
      </c>
      <c r="CV101" s="373" t="s">
        <v>1548</v>
      </c>
      <c r="CW101" s="373">
        <v>0</v>
      </c>
      <c r="CX101" s="373">
        <v>0</v>
      </c>
      <c r="CY101" s="373" t="s">
        <v>1548</v>
      </c>
    </row>
    <row r="102" spans="1:103" ht="45" x14ac:dyDescent="0.25">
      <c r="A102" s="252" t="s">
        <v>1190</v>
      </c>
      <c r="B102" s="387" t="s">
        <v>1151</v>
      </c>
      <c r="C102" s="376"/>
      <c r="D102" s="376" t="s">
        <v>1191</v>
      </c>
      <c r="E102" s="379">
        <v>1961248</v>
      </c>
      <c r="F102" s="368">
        <v>2063279</v>
      </c>
      <c r="G102" s="369">
        <v>1.052023507480951</v>
      </c>
      <c r="H102" s="380">
        <v>470</v>
      </c>
      <c r="I102" s="381">
        <v>318</v>
      </c>
      <c r="J102" s="371">
        <v>67.659574468085111</v>
      </c>
      <c r="K102" s="372">
        <v>800000</v>
      </c>
      <c r="L102" s="373">
        <v>761403</v>
      </c>
      <c r="M102" s="374">
        <v>95.175375000000003</v>
      </c>
      <c r="N102" s="372">
        <v>0</v>
      </c>
      <c r="O102" s="373">
        <v>0</v>
      </c>
      <c r="P102" s="374" t="s">
        <v>1548</v>
      </c>
      <c r="Q102" s="372">
        <v>5323</v>
      </c>
      <c r="R102" s="373">
        <v>5635</v>
      </c>
      <c r="S102" s="373">
        <v>105.86135637798235</v>
      </c>
      <c r="T102" s="372">
        <v>0</v>
      </c>
      <c r="U102" s="373">
        <v>0</v>
      </c>
      <c r="V102" s="374" t="s">
        <v>1548</v>
      </c>
      <c r="W102" s="372">
        <v>18000</v>
      </c>
      <c r="X102" s="373">
        <v>17609</v>
      </c>
      <c r="Y102" s="373">
        <v>97.827777777777783</v>
      </c>
      <c r="Z102" s="375">
        <v>49000</v>
      </c>
      <c r="AA102" s="373">
        <v>59358</v>
      </c>
      <c r="AB102" s="373">
        <v>121.13877551020408</v>
      </c>
      <c r="AC102" s="372">
        <v>300</v>
      </c>
      <c r="AD102" s="373">
        <v>381</v>
      </c>
      <c r="AE102" s="373">
        <v>127</v>
      </c>
      <c r="AF102" s="375">
        <v>2200</v>
      </c>
      <c r="AG102" s="373">
        <v>2616</v>
      </c>
      <c r="AH102" s="373">
        <v>118.90909090909092</v>
      </c>
      <c r="AI102" s="372">
        <v>150</v>
      </c>
      <c r="AJ102" s="373">
        <v>115</v>
      </c>
      <c r="AK102" s="373">
        <v>76.666666666666671</v>
      </c>
      <c r="AL102" s="372">
        <v>0</v>
      </c>
      <c r="AM102" s="373">
        <v>0</v>
      </c>
      <c r="AN102" s="373" t="s">
        <v>1548</v>
      </c>
      <c r="AO102" s="372">
        <v>3100</v>
      </c>
      <c r="AP102" s="373">
        <v>2427</v>
      </c>
      <c r="AQ102" s="373">
        <v>78.290322580645167</v>
      </c>
      <c r="AR102" s="375">
        <v>0</v>
      </c>
      <c r="AS102" s="373">
        <v>0</v>
      </c>
      <c r="AT102" s="373" t="s">
        <v>1548</v>
      </c>
      <c r="AU102" s="373">
        <v>620000</v>
      </c>
      <c r="AV102" s="373">
        <v>702150</v>
      </c>
      <c r="AW102" s="373">
        <v>113.25</v>
      </c>
      <c r="AX102" s="373">
        <v>0</v>
      </c>
      <c r="AY102" s="373">
        <v>0</v>
      </c>
      <c r="AZ102" s="373" t="s">
        <v>1548</v>
      </c>
      <c r="BA102" s="373">
        <v>180</v>
      </c>
      <c r="BB102" s="373">
        <v>184</v>
      </c>
      <c r="BC102" s="373">
        <v>102.22222222222221</v>
      </c>
      <c r="BD102" s="373">
        <v>0</v>
      </c>
      <c r="BE102" s="373">
        <v>0</v>
      </c>
      <c r="BF102" s="373" t="s">
        <v>1548</v>
      </c>
      <c r="BG102" s="373">
        <v>39000</v>
      </c>
      <c r="BH102" s="373">
        <v>40958</v>
      </c>
      <c r="BI102" s="373">
        <v>105.02051282051281</v>
      </c>
      <c r="BJ102" s="373">
        <v>20000</v>
      </c>
      <c r="BK102" s="373">
        <v>1045</v>
      </c>
      <c r="BL102" s="373">
        <v>5.2249999999999996</v>
      </c>
      <c r="BM102" s="373">
        <v>4600</v>
      </c>
      <c r="BN102" s="373">
        <v>5059</v>
      </c>
      <c r="BO102" s="373">
        <v>109.97826086956522</v>
      </c>
      <c r="BP102" s="373">
        <v>15000</v>
      </c>
      <c r="BQ102" s="373">
        <v>12147</v>
      </c>
      <c r="BR102" s="373">
        <v>80.97999999999999</v>
      </c>
      <c r="BS102" s="373">
        <v>1500</v>
      </c>
      <c r="BT102" s="373">
        <v>2614</v>
      </c>
      <c r="BU102" s="373">
        <v>174.26666666666665</v>
      </c>
      <c r="BV102" s="373">
        <v>630</v>
      </c>
      <c r="BW102" s="373">
        <v>1083</v>
      </c>
      <c r="BX102" s="373">
        <v>171.90476190476193</v>
      </c>
      <c r="BY102" s="373">
        <v>45795</v>
      </c>
      <c r="BZ102" s="373">
        <v>66577</v>
      </c>
      <c r="CA102" s="373">
        <v>145.38050005459112</v>
      </c>
      <c r="CB102" s="373">
        <v>125000</v>
      </c>
      <c r="CC102" s="373">
        <v>150057</v>
      </c>
      <c r="CD102" s="373">
        <v>120.04559999999999</v>
      </c>
      <c r="CE102" s="373">
        <v>0</v>
      </c>
      <c r="CF102" s="373">
        <v>0</v>
      </c>
      <c r="CG102" s="373" t="s">
        <v>1548</v>
      </c>
      <c r="CH102" s="373">
        <v>6000</v>
      </c>
      <c r="CI102" s="373">
        <v>3367</v>
      </c>
      <c r="CJ102" s="373">
        <v>56.116666666666667</v>
      </c>
      <c r="CK102" s="373">
        <v>0</v>
      </c>
      <c r="CL102" s="373">
        <v>0</v>
      </c>
      <c r="CM102" s="373" t="s">
        <v>1548</v>
      </c>
      <c r="CN102" s="373">
        <v>5000</v>
      </c>
      <c r="CO102" s="373">
        <v>4973</v>
      </c>
      <c r="CP102" s="373">
        <v>99.460000000000008</v>
      </c>
      <c r="CQ102" s="373">
        <v>200000</v>
      </c>
      <c r="CR102" s="373">
        <v>223203</v>
      </c>
      <c r="CS102" s="373">
        <v>111.6015</v>
      </c>
      <c r="CT102" s="373">
        <v>0</v>
      </c>
      <c r="CU102" s="373">
        <v>0</v>
      </c>
      <c r="CV102" s="373" t="s">
        <v>1548</v>
      </c>
      <c r="CW102" s="373">
        <v>0</v>
      </c>
      <c r="CX102" s="373">
        <v>0</v>
      </c>
      <c r="CY102" s="373" t="s">
        <v>1548</v>
      </c>
    </row>
    <row r="103" spans="1:103" ht="45" x14ac:dyDescent="0.25">
      <c r="A103" s="252" t="s">
        <v>1192</v>
      </c>
      <c r="B103" s="387" t="s">
        <v>1151</v>
      </c>
      <c r="C103" s="376" t="s">
        <v>1193</v>
      </c>
      <c r="D103" s="376" t="s">
        <v>1194</v>
      </c>
      <c r="E103" s="379">
        <v>0</v>
      </c>
      <c r="F103" s="368">
        <v>0</v>
      </c>
      <c r="G103" s="369" t="s">
        <v>668</v>
      </c>
      <c r="H103" s="370">
        <v>0</v>
      </c>
      <c r="I103" s="371">
        <v>0</v>
      </c>
      <c r="J103" s="371" t="s">
        <v>1548</v>
      </c>
      <c r="K103" s="372">
        <v>0</v>
      </c>
      <c r="L103" s="373">
        <v>0</v>
      </c>
      <c r="M103" s="374" t="s">
        <v>1548</v>
      </c>
      <c r="N103" s="372">
        <v>0</v>
      </c>
      <c r="O103" s="373">
        <v>0</v>
      </c>
      <c r="P103" s="374" t="s">
        <v>1548</v>
      </c>
      <c r="Q103" s="372">
        <v>0</v>
      </c>
      <c r="R103" s="373">
        <v>0</v>
      </c>
      <c r="S103" s="373" t="s">
        <v>1548</v>
      </c>
      <c r="T103" s="372">
        <v>0</v>
      </c>
      <c r="U103" s="373">
        <v>0</v>
      </c>
      <c r="V103" s="374" t="s">
        <v>1548</v>
      </c>
      <c r="W103" s="372">
        <v>0</v>
      </c>
      <c r="X103" s="373">
        <v>0</v>
      </c>
      <c r="Y103" s="373" t="s">
        <v>1548</v>
      </c>
      <c r="Z103" s="375">
        <v>0</v>
      </c>
      <c r="AA103" s="373">
        <v>0</v>
      </c>
      <c r="AB103" s="373" t="s">
        <v>1548</v>
      </c>
      <c r="AC103" s="372">
        <v>0</v>
      </c>
      <c r="AD103" s="373">
        <v>0</v>
      </c>
      <c r="AE103" s="373" t="s">
        <v>1548</v>
      </c>
      <c r="AF103" s="375">
        <v>0</v>
      </c>
      <c r="AG103" s="373">
        <v>0</v>
      </c>
      <c r="AH103" s="373" t="s">
        <v>1548</v>
      </c>
      <c r="AI103" s="372">
        <v>0</v>
      </c>
      <c r="AJ103" s="373">
        <v>0</v>
      </c>
      <c r="AK103" s="373" t="s">
        <v>1548</v>
      </c>
      <c r="AL103" s="372">
        <v>0</v>
      </c>
      <c r="AM103" s="373">
        <v>0</v>
      </c>
      <c r="AN103" s="373" t="s">
        <v>1548</v>
      </c>
      <c r="AO103" s="372">
        <v>0</v>
      </c>
      <c r="AP103" s="373">
        <v>0</v>
      </c>
      <c r="AQ103" s="373" t="s">
        <v>1548</v>
      </c>
      <c r="AR103" s="375">
        <v>0</v>
      </c>
      <c r="AS103" s="373">
        <v>0</v>
      </c>
      <c r="AT103" s="373" t="s">
        <v>1548</v>
      </c>
      <c r="AU103" s="373">
        <v>0</v>
      </c>
      <c r="AV103" s="373">
        <v>0</v>
      </c>
      <c r="AW103" s="373" t="s">
        <v>1548</v>
      </c>
      <c r="AX103" s="373">
        <v>0</v>
      </c>
      <c r="AY103" s="373">
        <v>0</v>
      </c>
      <c r="AZ103" s="373" t="s">
        <v>1548</v>
      </c>
      <c r="BA103" s="373">
        <v>0</v>
      </c>
      <c r="BB103" s="373">
        <v>0</v>
      </c>
      <c r="BC103" s="373" t="s">
        <v>1548</v>
      </c>
      <c r="BD103" s="373">
        <v>0</v>
      </c>
      <c r="BE103" s="373">
        <v>0</v>
      </c>
      <c r="BF103" s="373" t="s">
        <v>1548</v>
      </c>
      <c r="BG103" s="373">
        <v>0</v>
      </c>
      <c r="BH103" s="373">
        <v>0</v>
      </c>
      <c r="BI103" s="373" t="s">
        <v>1548</v>
      </c>
      <c r="BJ103" s="373">
        <v>0</v>
      </c>
      <c r="BK103" s="373">
        <v>0</v>
      </c>
      <c r="BL103" s="373" t="s">
        <v>1548</v>
      </c>
      <c r="BM103" s="373">
        <v>0</v>
      </c>
      <c r="BN103" s="373">
        <v>0</v>
      </c>
      <c r="BO103" s="373" t="s">
        <v>1548</v>
      </c>
      <c r="BP103" s="373">
        <v>0</v>
      </c>
      <c r="BQ103" s="373">
        <v>0</v>
      </c>
      <c r="BR103" s="373" t="s">
        <v>1548</v>
      </c>
      <c r="BS103" s="373">
        <v>0</v>
      </c>
      <c r="BT103" s="373">
        <v>0</v>
      </c>
      <c r="BU103" s="373" t="s">
        <v>1548</v>
      </c>
      <c r="BV103" s="373">
        <v>0</v>
      </c>
      <c r="BW103" s="373">
        <v>0</v>
      </c>
      <c r="BX103" s="373" t="s">
        <v>1548</v>
      </c>
      <c r="BY103" s="373">
        <v>0</v>
      </c>
      <c r="BZ103" s="373">
        <v>0</v>
      </c>
      <c r="CA103" s="373" t="s">
        <v>1548</v>
      </c>
      <c r="CB103" s="373">
        <v>0</v>
      </c>
      <c r="CC103" s="373">
        <v>0</v>
      </c>
      <c r="CD103" s="373" t="s">
        <v>1548</v>
      </c>
      <c r="CE103" s="373">
        <v>0</v>
      </c>
      <c r="CF103" s="373">
        <v>0</v>
      </c>
      <c r="CG103" s="373" t="s">
        <v>1548</v>
      </c>
      <c r="CH103" s="373">
        <v>0</v>
      </c>
      <c r="CI103" s="373">
        <v>0</v>
      </c>
      <c r="CJ103" s="373" t="s">
        <v>1548</v>
      </c>
      <c r="CK103" s="373">
        <v>0</v>
      </c>
      <c r="CL103" s="373">
        <v>0</v>
      </c>
      <c r="CM103" s="373" t="s">
        <v>1548</v>
      </c>
      <c r="CN103" s="373">
        <v>0</v>
      </c>
      <c r="CO103" s="373">
        <v>0</v>
      </c>
      <c r="CP103" s="373" t="s">
        <v>1548</v>
      </c>
      <c r="CQ103" s="373">
        <v>0</v>
      </c>
      <c r="CR103" s="373">
        <v>0</v>
      </c>
      <c r="CS103" s="373" t="s">
        <v>1548</v>
      </c>
      <c r="CT103" s="373">
        <v>0</v>
      </c>
      <c r="CU103" s="373">
        <v>0</v>
      </c>
      <c r="CV103" s="373" t="s">
        <v>1548</v>
      </c>
      <c r="CW103" s="373">
        <v>0</v>
      </c>
      <c r="CX103" s="373">
        <v>0</v>
      </c>
      <c r="CY103" s="373" t="s">
        <v>1548</v>
      </c>
    </row>
    <row r="104" spans="1:103" ht="45" x14ac:dyDescent="0.25">
      <c r="A104" s="252" t="s">
        <v>1195</v>
      </c>
      <c r="B104" s="387" t="s">
        <v>1151</v>
      </c>
      <c r="C104" s="376"/>
      <c r="D104" s="376" t="s">
        <v>1196</v>
      </c>
      <c r="E104" s="379">
        <v>0</v>
      </c>
      <c r="F104" s="368">
        <v>0</v>
      </c>
      <c r="G104" s="369" t="s">
        <v>668</v>
      </c>
      <c r="H104" s="370">
        <v>0</v>
      </c>
      <c r="I104" s="371">
        <v>0</v>
      </c>
      <c r="J104" s="371" t="s">
        <v>1548</v>
      </c>
      <c r="K104" s="372">
        <v>0</v>
      </c>
      <c r="L104" s="373">
        <v>0</v>
      </c>
      <c r="M104" s="374" t="s">
        <v>1548</v>
      </c>
      <c r="N104" s="372">
        <v>0</v>
      </c>
      <c r="O104" s="373">
        <v>0</v>
      </c>
      <c r="P104" s="374" t="s">
        <v>1548</v>
      </c>
      <c r="Q104" s="372">
        <v>0</v>
      </c>
      <c r="R104" s="373">
        <v>0</v>
      </c>
      <c r="S104" s="373" t="s">
        <v>1548</v>
      </c>
      <c r="T104" s="372">
        <v>0</v>
      </c>
      <c r="U104" s="373">
        <v>0</v>
      </c>
      <c r="V104" s="374" t="s">
        <v>1548</v>
      </c>
      <c r="W104" s="372">
        <v>0</v>
      </c>
      <c r="X104" s="373">
        <v>0</v>
      </c>
      <c r="Y104" s="373" t="s">
        <v>1548</v>
      </c>
      <c r="Z104" s="375">
        <v>0</v>
      </c>
      <c r="AA104" s="373">
        <v>0</v>
      </c>
      <c r="AB104" s="373" t="s">
        <v>1548</v>
      </c>
      <c r="AC104" s="372">
        <v>0</v>
      </c>
      <c r="AD104" s="373">
        <v>0</v>
      </c>
      <c r="AE104" s="373" t="s">
        <v>1548</v>
      </c>
      <c r="AF104" s="375">
        <v>0</v>
      </c>
      <c r="AG104" s="373">
        <v>0</v>
      </c>
      <c r="AH104" s="373" t="s">
        <v>1548</v>
      </c>
      <c r="AI104" s="372">
        <v>0</v>
      </c>
      <c r="AJ104" s="373">
        <v>0</v>
      </c>
      <c r="AK104" s="373" t="s">
        <v>1548</v>
      </c>
      <c r="AL104" s="372">
        <v>0</v>
      </c>
      <c r="AM104" s="373">
        <v>0</v>
      </c>
      <c r="AN104" s="373" t="s">
        <v>1548</v>
      </c>
      <c r="AO104" s="372">
        <v>0</v>
      </c>
      <c r="AP104" s="373">
        <v>0</v>
      </c>
      <c r="AQ104" s="373" t="s">
        <v>1548</v>
      </c>
      <c r="AR104" s="375">
        <v>0</v>
      </c>
      <c r="AS104" s="373">
        <v>0</v>
      </c>
      <c r="AT104" s="373" t="s">
        <v>1548</v>
      </c>
      <c r="AU104" s="373">
        <v>0</v>
      </c>
      <c r="AV104" s="373">
        <v>0</v>
      </c>
      <c r="AW104" s="373" t="s">
        <v>1548</v>
      </c>
      <c r="AX104" s="373">
        <v>0</v>
      </c>
      <c r="AY104" s="373">
        <v>0</v>
      </c>
      <c r="AZ104" s="373" t="s">
        <v>1548</v>
      </c>
      <c r="BA104" s="373">
        <v>0</v>
      </c>
      <c r="BB104" s="373">
        <v>0</v>
      </c>
      <c r="BC104" s="373" t="s">
        <v>1548</v>
      </c>
      <c r="BD104" s="373">
        <v>0</v>
      </c>
      <c r="BE104" s="373">
        <v>0</v>
      </c>
      <c r="BF104" s="373" t="s">
        <v>1548</v>
      </c>
      <c r="BG104" s="373">
        <v>0</v>
      </c>
      <c r="BH104" s="373">
        <v>0</v>
      </c>
      <c r="BI104" s="373" t="s">
        <v>1548</v>
      </c>
      <c r="BJ104" s="373">
        <v>0</v>
      </c>
      <c r="BK104" s="373">
        <v>0</v>
      </c>
      <c r="BL104" s="373" t="s">
        <v>1548</v>
      </c>
      <c r="BM104" s="373">
        <v>0</v>
      </c>
      <c r="BN104" s="373">
        <v>0</v>
      </c>
      <c r="BO104" s="373" t="s">
        <v>1548</v>
      </c>
      <c r="BP104" s="373">
        <v>0</v>
      </c>
      <c r="BQ104" s="373">
        <v>0</v>
      </c>
      <c r="BR104" s="373" t="s">
        <v>1548</v>
      </c>
      <c r="BS104" s="373">
        <v>0</v>
      </c>
      <c r="BT104" s="373">
        <v>0</v>
      </c>
      <c r="BU104" s="373" t="s">
        <v>1548</v>
      </c>
      <c r="BV104" s="373">
        <v>0</v>
      </c>
      <c r="BW104" s="373">
        <v>0</v>
      </c>
      <c r="BX104" s="373" t="s">
        <v>1548</v>
      </c>
      <c r="BY104" s="373">
        <v>0</v>
      </c>
      <c r="BZ104" s="373">
        <v>0</v>
      </c>
      <c r="CA104" s="373" t="s">
        <v>1548</v>
      </c>
      <c r="CB104" s="373">
        <v>0</v>
      </c>
      <c r="CC104" s="373">
        <v>0</v>
      </c>
      <c r="CD104" s="373" t="s">
        <v>1548</v>
      </c>
      <c r="CE104" s="373">
        <v>0</v>
      </c>
      <c r="CF104" s="373">
        <v>0</v>
      </c>
      <c r="CG104" s="373" t="s">
        <v>1548</v>
      </c>
      <c r="CH104" s="373">
        <v>0</v>
      </c>
      <c r="CI104" s="373">
        <v>0</v>
      </c>
      <c r="CJ104" s="373" t="s">
        <v>1548</v>
      </c>
      <c r="CK104" s="373">
        <v>0</v>
      </c>
      <c r="CL104" s="373">
        <v>0</v>
      </c>
      <c r="CM104" s="373" t="s">
        <v>1548</v>
      </c>
      <c r="CN104" s="373">
        <v>0</v>
      </c>
      <c r="CO104" s="373">
        <v>0</v>
      </c>
      <c r="CP104" s="373" t="s">
        <v>1548</v>
      </c>
      <c r="CQ104" s="373">
        <v>0</v>
      </c>
      <c r="CR104" s="373">
        <v>0</v>
      </c>
      <c r="CS104" s="373" t="s">
        <v>1548</v>
      </c>
      <c r="CT104" s="373">
        <v>0</v>
      </c>
      <c r="CU104" s="373">
        <v>0</v>
      </c>
      <c r="CV104" s="373" t="s">
        <v>1548</v>
      </c>
      <c r="CW104" s="373">
        <v>0</v>
      </c>
      <c r="CX104" s="373">
        <v>0</v>
      </c>
      <c r="CY104" s="373" t="s">
        <v>1548</v>
      </c>
    </row>
    <row r="105" spans="1:103" ht="45" x14ac:dyDescent="0.25">
      <c r="A105" s="252" t="s">
        <v>1197</v>
      </c>
      <c r="B105" s="387" t="s">
        <v>1151</v>
      </c>
      <c r="C105" s="376"/>
      <c r="D105" s="376" t="s">
        <v>1198</v>
      </c>
      <c r="E105" s="379">
        <v>2</v>
      </c>
      <c r="F105" s="368">
        <v>0</v>
      </c>
      <c r="G105" s="369">
        <v>0</v>
      </c>
      <c r="H105" s="380">
        <v>0</v>
      </c>
      <c r="I105" s="382">
        <v>0</v>
      </c>
      <c r="J105" s="371" t="s">
        <v>1548</v>
      </c>
      <c r="K105" s="372">
        <v>0</v>
      </c>
      <c r="L105" s="373">
        <v>0</v>
      </c>
      <c r="M105" s="374" t="s">
        <v>1548</v>
      </c>
      <c r="N105" s="372">
        <v>0</v>
      </c>
      <c r="O105" s="373">
        <v>0</v>
      </c>
      <c r="P105" s="374" t="s">
        <v>1548</v>
      </c>
      <c r="Q105" s="372">
        <v>0</v>
      </c>
      <c r="R105" s="373">
        <v>0</v>
      </c>
      <c r="S105" s="373" t="s">
        <v>1548</v>
      </c>
      <c r="T105" s="372">
        <v>0</v>
      </c>
      <c r="U105" s="373">
        <v>0</v>
      </c>
      <c r="V105" s="374" t="s">
        <v>1548</v>
      </c>
      <c r="W105" s="372">
        <v>0</v>
      </c>
      <c r="X105" s="373">
        <v>0</v>
      </c>
      <c r="Y105" s="373" t="s">
        <v>1548</v>
      </c>
      <c r="Z105" s="375">
        <v>0</v>
      </c>
      <c r="AA105" s="373">
        <v>0</v>
      </c>
      <c r="AB105" s="373" t="s">
        <v>1548</v>
      </c>
      <c r="AC105" s="372">
        <v>0</v>
      </c>
      <c r="AD105" s="373">
        <v>0</v>
      </c>
      <c r="AE105" s="373" t="s">
        <v>1548</v>
      </c>
      <c r="AF105" s="375">
        <v>0</v>
      </c>
      <c r="AG105" s="373">
        <v>0</v>
      </c>
      <c r="AH105" s="373" t="s">
        <v>1548</v>
      </c>
      <c r="AI105" s="372">
        <v>0</v>
      </c>
      <c r="AJ105" s="373">
        <v>0</v>
      </c>
      <c r="AK105" s="373" t="s">
        <v>1548</v>
      </c>
      <c r="AL105" s="372">
        <v>0</v>
      </c>
      <c r="AM105" s="373">
        <v>0</v>
      </c>
      <c r="AN105" s="373" t="s">
        <v>1548</v>
      </c>
      <c r="AO105" s="372">
        <v>0</v>
      </c>
      <c r="AP105" s="373">
        <v>0</v>
      </c>
      <c r="AQ105" s="373" t="s">
        <v>1548</v>
      </c>
      <c r="AR105" s="375">
        <v>0</v>
      </c>
      <c r="AS105" s="373">
        <v>0</v>
      </c>
      <c r="AT105" s="373" t="s">
        <v>1548</v>
      </c>
      <c r="AU105" s="373">
        <v>0</v>
      </c>
      <c r="AV105" s="373">
        <v>0</v>
      </c>
      <c r="AW105" s="373" t="s">
        <v>1548</v>
      </c>
      <c r="AX105" s="373">
        <v>0</v>
      </c>
      <c r="AY105" s="373">
        <v>0</v>
      </c>
      <c r="AZ105" s="373" t="s">
        <v>1548</v>
      </c>
      <c r="BA105" s="373">
        <v>0</v>
      </c>
      <c r="BB105" s="373">
        <v>0</v>
      </c>
      <c r="BC105" s="373" t="s">
        <v>1548</v>
      </c>
      <c r="BD105" s="373">
        <v>0</v>
      </c>
      <c r="BE105" s="373">
        <v>0</v>
      </c>
      <c r="BF105" s="373" t="s">
        <v>1548</v>
      </c>
      <c r="BG105" s="373">
        <v>0</v>
      </c>
      <c r="BH105" s="373">
        <v>0</v>
      </c>
      <c r="BI105" s="373" t="s">
        <v>1548</v>
      </c>
      <c r="BJ105" s="373">
        <v>0</v>
      </c>
      <c r="BK105" s="373">
        <v>0</v>
      </c>
      <c r="BL105" s="373" t="s">
        <v>1548</v>
      </c>
      <c r="BM105" s="373">
        <v>0</v>
      </c>
      <c r="BN105" s="373">
        <v>0</v>
      </c>
      <c r="BO105" s="373" t="s">
        <v>1548</v>
      </c>
      <c r="BP105" s="373">
        <v>0</v>
      </c>
      <c r="BQ105" s="373">
        <v>0</v>
      </c>
      <c r="BR105" s="373" t="s">
        <v>1548</v>
      </c>
      <c r="BS105" s="373">
        <v>0</v>
      </c>
      <c r="BT105" s="373">
        <v>0</v>
      </c>
      <c r="BU105" s="373" t="s">
        <v>1548</v>
      </c>
      <c r="BV105" s="373">
        <v>0</v>
      </c>
      <c r="BW105" s="373">
        <v>0</v>
      </c>
      <c r="BX105" s="373" t="s">
        <v>1548</v>
      </c>
      <c r="BY105" s="373">
        <v>0</v>
      </c>
      <c r="BZ105" s="373">
        <v>0</v>
      </c>
      <c r="CA105" s="373" t="s">
        <v>1548</v>
      </c>
      <c r="CB105" s="373">
        <v>0</v>
      </c>
      <c r="CC105" s="373">
        <v>0</v>
      </c>
      <c r="CD105" s="373" t="s">
        <v>1548</v>
      </c>
      <c r="CE105" s="373">
        <v>0</v>
      </c>
      <c r="CF105" s="373">
        <v>0</v>
      </c>
      <c r="CG105" s="373" t="s">
        <v>1548</v>
      </c>
      <c r="CH105" s="373">
        <v>0</v>
      </c>
      <c r="CI105" s="373">
        <v>0</v>
      </c>
      <c r="CJ105" s="373" t="s">
        <v>1548</v>
      </c>
      <c r="CK105" s="373">
        <v>2</v>
      </c>
      <c r="CL105" s="373">
        <v>0</v>
      </c>
      <c r="CM105" s="373">
        <v>0</v>
      </c>
      <c r="CN105" s="373">
        <v>0</v>
      </c>
      <c r="CO105" s="373">
        <v>0</v>
      </c>
      <c r="CP105" s="373" t="s">
        <v>1548</v>
      </c>
      <c r="CQ105" s="373">
        <v>0</v>
      </c>
      <c r="CR105" s="373">
        <v>0</v>
      </c>
      <c r="CS105" s="373" t="s">
        <v>1548</v>
      </c>
      <c r="CT105" s="373">
        <v>0</v>
      </c>
      <c r="CU105" s="373">
        <v>0</v>
      </c>
      <c r="CV105" s="373" t="s">
        <v>1548</v>
      </c>
      <c r="CW105" s="373">
        <v>0</v>
      </c>
      <c r="CX105" s="373">
        <v>0</v>
      </c>
      <c r="CY105" s="373" t="s">
        <v>1548</v>
      </c>
    </row>
    <row r="106" spans="1:103" ht="45" x14ac:dyDescent="0.25">
      <c r="A106" s="252" t="s">
        <v>1199</v>
      </c>
      <c r="B106" s="387" t="s">
        <v>1151</v>
      </c>
      <c r="C106" s="376" t="s">
        <v>1200</v>
      </c>
      <c r="D106" s="376" t="s">
        <v>1031</v>
      </c>
      <c r="E106" s="379">
        <v>368</v>
      </c>
      <c r="F106" s="368">
        <v>411</v>
      </c>
      <c r="G106" s="369">
        <v>1.1168478260869565</v>
      </c>
      <c r="H106" s="370">
        <v>10</v>
      </c>
      <c r="I106" s="371">
        <v>8</v>
      </c>
      <c r="J106" s="371">
        <v>80</v>
      </c>
      <c r="K106" s="372">
        <v>30</v>
      </c>
      <c r="L106" s="373">
        <v>44</v>
      </c>
      <c r="M106" s="374">
        <v>146.66666666666666</v>
      </c>
      <c r="N106" s="372">
        <v>6</v>
      </c>
      <c r="O106" s="373">
        <v>7</v>
      </c>
      <c r="P106" s="374">
        <v>116.66666666666667</v>
      </c>
      <c r="Q106" s="372">
        <v>14</v>
      </c>
      <c r="R106" s="373">
        <v>15</v>
      </c>
      <c r="S106" s="373">
        <v>107.14285714285714</v>
      </c>
      <c r="T106" s="372">
        <v>12</v>
      </c>
      <c r="U106" s="373">
        <v>12</v>
      </c>
      <c r="V106" s="374">
        <v>100</v>
      </c>
      <c r="W106" s="372">
        <v>10</v>
      </c>
      <c r="X106" s="373">
        <v>10</v>
      </c>
      <c r="Y106" s="373">
        <v>100</v>
      </c>
      <c r="Z106" s="375">
        <v>15</v>
      </c>
      <c r="AA106" s="373">
        <v>16</v>
      </c>
      <c r="AB106" s="373">
        <v>106.66666666666667</v>
      </c>
      <c r="AC106" s="372">
        <v>4</v>
      </c>
      <c r="AD106" s="373">
        <v>4</v>
      </c>
      <c r="AE106" s="373">
        <v>100</v>
      </c>
      <c r="AF106" s="375">
        <v>16</v>
      </c>
      <c r="AG106" s="373">
        <v>22</v>
      </c>
      <c r="AH106" s="373">
        <v>137.5</v>
      </c>
      <c r="AI106" s="372">
        <v>9</v>
      </c>
      <c r="AJ106" s="373">
        <v>9</v>
      </c>
      <c r="AK106" s="373">
        <v>100</v>
      </c>
      <c r="AL106" s="372">
        <v>4</v>
      </c>
      <c r="AM106" s="373">
        <v>8</v>
      </c>
      <c r="AN106" s="373">
        <v>200</v>
      </c>
      <c r="AO106" s="372">
        <v>14</v>
      </c>
      <c r="AP106" s="373">
        <v>16</v>
      </c>
      <c r="AQ106" s="373">
        <v>114.28571428571428</v>
      </c>
      <c r="AR106" s="375">
        <v>20</v>
      </c>
      <c r="AS106" s="373">
        <v>20</v>
      </c>
      <c r="AT106" s="373">
        <v>100</v>
      </c>
      <c r="AU106" s="373">
        <v>6</v>
      </c>
      <c r="AV106" s="373">
        <v>7</v>
      </c>
      <c r="AW106" s="373">
        <v>116.66666666666667</v>
      </c>
      <c r="AX106" s="373">
        <v>7</v>
      </c>
      <c r="AY106" s="373">
        <v>6</v>
      </c>
      <c r="AZ106" s="373">
        <v>85.714285714285708</v>
      </c>
      <c r="BA106" s="373">
        <v>5</v>
      </c>
      <c r="BB106" s="373">
        <v>5</v>
      </c>
      <c r="BC106" s="373">
        <v>100</v>
      </c>
      <c r="BD106" s="373">
        <v>9</v>
      </c>
      <c r="BE106" s="373">
        <v>9</v>
      </c>
      <c r="BF106" s="373">
        <v>100</v>
      </c>
      <c r="BG106" s="373">
        <v>15</v>
      </c>
      <c r="BH106" s="373">
        <v>17</v>
      </c>
      <c r="BI106" s="373">
        <v>113.33333333333333</v>
      </c>
      <c r="BJ106" s="373">
        <v>15</v>
      </c>
      <c r="BK106" s="373">
        <v>17</v>
      </c>
      <c r="BL106" s="373">
        <v>113.33333333333333</v>
      </c>
      <c r="BM106" s="373">
        <v>15</v>
      </c>
      <c r="BN106" s="373">
        <v>14</v>
      </c>
      <c r="BO106" s="373">
        <v>93.333333333333329</v>
      </c>
      <c r="BP106" s="373">
        <v>8</v>
      </c>
      <c r="BQ106" s="373">
        <v>8</v>
      </c>
      <c r="BR106" s="373">
        <v>100</v>
      </c>
      <c r="BS106" s="373">
        <v>16</v>
      </c>
      <c r="BT106" s="373">
        <v>19</v>
      </c>
      <c r="BU106" s="373">
        <v>118.75</v>
      </c>
      <c r="BV106" s="373">
        <v>11</v>
      </c>
      <c r="BW106" s="373">
        <v>15</v>
      </c>
      <c r="BX106" s="373">
        <v>136.36363636363635</v>
      </c>
      <c r="BY106" s="373">
        <v>6</v>
      </c>
      <c r="BZ106" s="373">
        <v>11</v>
      </c>
      <c r="CA106" s="373">
        <v>183.33333333333331</v>
      </c>
      <c r="CB106" s="373">
        <v>12</v>
      </c>
      <c r="CC106" s="373">
        <v>12</v>
      </c>
      <c r="CD106" s="373">
        <v>100</v>
      </c>
      <c r="CE106" s="373">
        <v>7</v>
      </c>
      <c r="CF106" s="373">
        <v>7</v>
      </c>
      <c r="CG106" s="373">
        <v>100</v>
      </c>
      <c r="CH106" s="373">
        <v>6</v>
      </c>
      <c r="CI106" s="373">
        <v>7</v>
      </c>
      <c r="CJ106" s="373">
        <v>116.66666666666667</v>
      </c>
      <c r="CK106" s="373">
        <v>35</v>
      </c>
      <c r="CL106" s="373">
        <v>35</v>
      </c>
      <c r="CM106" s="373">
        <v>100</v>
      </c>
      <c r="CN106" s="373">
        <v>12</v>
      </c>
      <c r="CO106" s="373">
        <v>12</v>
      </c>
      <c r="CP106" s="373">
        <v>100</v>
      </c>
      <c r="CQ106" s="373">
        <v>13</v>
      </c>
      <c r="CR106" s="373">
        <v>13</v>
      </c>
      <c r="CS106" s="373">
        <v>100</v>
      </c>
      <c r="CT106" s="373">
        <v>3</v>
      </c>
      <c r="CU106" s="373">
        <v>3</v>
      </c>
      <c r="CV106" s="373">
        <v>100</v>
      </c>
      <c r="CW106" s="373">
        <v>3</v>
      </c>
      <c r="CX106" s="373">
        <v>3</v>
      </c>
      <c r="CY106" s="373">
        <v>100</v>
      </c>
    </row>
    <row r="107" spans="1:103" ht="45" x14ac:dyDescent="0.25">
      <c r="A107" s="252" t="s">
        <v>1201</v>
      </c>
      <c r="B107" s="387" t="s">
        <v>1151</v>
      </c>
      <c r="C107" s="376"/>
      <c r="D107" s="376" t="s">
        <v>1202</v>
      </c>
      <c r="E107" s="379">
        <v>8158</v>
      </c>
      <c r="F107" s="368">
        <v>9400</v>
      </c>
      <c r="G107" s="369">
        <v>1.152243196861976</v>
      </c>
      <c r="H107" s="370">
        <v>100</v>
      </c>
      <c r="I107" s="371">
        <v>95</v>
      </c>
      <c r="J107" s="371">
        <v>95</v>
      </c>
      <c r="K107" s="372">
        <v>600</v>
      </c>
      <c r="L107" s="373">
        <v>781</v>
      </c>
      <c r="M107" s="374">
        <v>130.16666666666669</v>
      </c>
      <c r="N107" s="372">
        <v>100</v>
      </c>
      <c r="O107" s="373">
        <v>227</v>
      </c>
      <c r="P107" s="374">
        <v>227</v>
      </c>
      <c r="Q107" s="372">
        <v>290</v>
      </c>
      <c r="R107" s="373">
        <v>324</v>
      </c>
      <c r="S107" s="373">
        <v>111.72413793103448</v>
      </c>
      <c r="T107" s="372">
        <v>200</v>
      </c>
      <c r="U107" s="373">
        <v>238</v>
      </c>
      <c r="V107" s="374">
        <v>119</v>
      </c>
      <c r="W107" s="372">
        <v>230</v>
      </c>
      <c r="X107" s="373">
        <v>183</v>
      </c>
      <c r="Y107" s="373">
        <v>79.565217391304344</v>
      </c>
      <c r="Z107" s="375">
        <v>540</v>
      </c>
      <c r="AA107" s="373">
        <v>566</v>
      </c>
      <c r="AB107" s="373">
        <v>104.81481481481481</v>
      </c>
      <c r="AC107" s="372">
        <v>120</v>
      </c>
      <c r="AD107" s="373">
        <v>135</v>
      </c>
      <c r="AE107" s="373">
        <v>112.5</v>
      </c>
      <c r="AF107" s="375">
        <v>350</v>
      </c>
      <c r="AG107" s="373">
        <v>496</v>
      </c>
      <c r="AH107" s="373">
        <v>141.71428571428569</v>
      </c>
      <c r="AI107" s="372">
        <v>200</v>
      </c>
      <c r="AJ107" s="373">
        <v>198</v>
      </c>
      <c r="AK107" s="373">
        <v>99</v>
      </c>
      <c r="AL107" s="372">
        <v>110</v>
      </c>
      <c r="AM107" s="373">
        <v>92</v>
      </c>
      <c r="AN107" s="373">
        <v>83.636363636363626</v>
      </c>
      <c r="AO107" s="372">
        <v>228</v>
      </c>
      <c r="AP107" s="373">
        <v>251</v>
      </c>
      <c r="AQ107" s="373">
        <v>110.08771929824562</v>
      </c>
      <c r="AR107" s="375">
        <v>650</v>
      </c>
      <c r="AS107" s="373">
        <v>642</v>
      </c>
      <c r="AT107" s="373">
        <v>98.769230769230759</v>
      </c>
      <c r="AU107" s="373">
        <v>120</v>
      </c>
      <c r="AV107" s="373">
        <v>154</v>
      </c>
      <c r="AW107" s="373">
        <v>128.33333333333334</v>
      </c>
      <c r="AX107" s="373">
        <v>60</v>
      </c>
      <c r="AY107" s="373">
        <v>45</v>
      </c>
      <c r="AZ107" s="373">
        <v>75</v>
      </c>
      <c r="BA107" s="373">
        <v>60</v>
      </c>
      <c r="BB107" s="373">
        <v>48</v>
      </c>
      <c r="BC107" s="373">
        <v>80</v>
      </c>
      <c r="BD107" s="373">
        <v>160</v>
      </c>
      <c r="BE107" s="373">
        <v>156</v>
      </c>
      <c r="BF107" s="373">
        <v>97.5</v>
      </c>
      <c r="BG107" s="373">
        <v>385</v>
      </c>
      <c r="BH107" s="373">
        <v>474</v>
      </c>
      <c r="BI107" s="373">
        <v>123.11688311688312</v>
      </c>
      <c r="BJ107" s="373">
        <v>320</v>
      </c>
      <c r="BK107" s="373">
        <v>373</v>
      </c>
      <c r="BL107" s="373">
        <v>116.56249999999999</v>
      </c>
      <c r="BM107" s="373">
        <v>300</v>
      </c>
      <c r="BN107" s="373">
        <v>214</v>
      </c>
      <c r="BO107" s="373">
        <v>71.333333333333343</v>
      </c>
      <c r="BP107" s="373">
        <v>400</v>
      </c>
      <c r="BQ107" s="373">
        <v>408</v>
      </c>
      <c r="BR107" s="373">
        <v>102</v>
      </c>
      <c r="BS107" s="373">
        <v>280</v>
      </c>
      <c r="BT107" s="373">
        <v>362</v>
      </c>
      <c r="BU107" s="373">
        <v>129.28571428571431</v>
      </c>
      <c r="BV107" s="373">
        <v>268</v>
      </c>
      <c r="BW107" s="373">
        <v>326</v>
      </c>
      <c r="BX107" s="373">
        <v>121.64179104477613</v>
      </c>
      <c r="BY107" s="373">
        <v>100</v>
      </c>
      <c r="BZ107" s="373">
        <v>359</v>
      </c>
      <c r="CA107" s="373">
        <v>359</v>
      </c>
      <c r="CB107" s="373">
        <v>150</v>
      </c>
      <c r="CC107" s="373">
        <v>235</v>
      </c>
      <c r="CD107" s="373">
        <v>156.66666666666666</v>
      </c>
      <c r="CE107" s="373">
        <v>100</v>
      </c>
      <c r="CF107" s="373">
        <v>79</v>
      </c>
      <c r="CG107" s="373">
        <v>79</v>
      </c>
      <c r="CH107" s="373">
        <v>90</v>
      </c>
      <c r="CI107" s="373">
        <v>150</v>
      </c>
      <c r="CJ107" s="373">
        <v>166.66666666666669</v>
      </c>
      <c r="CK107" s="373">
        <v>980</v>
      </c>
      <c r="CL107" s="373">
        <v>978</v>
      </c>
      <c r="CM107" s="373">
        <v>99.795918367346943</v>
      </c>
      <c r="CN107" s="373">
        <v>247</v>
      </c>
      <c r="CO107" s="373">
        <v>260</v>
      </c>
      <c r="CP107" s="373">
        <v>105.26315789473684</v>
      </c>
      <c r="CQ107" s="373">
        <v>350</v>
      </c>
      <c r="CR107" s="373">
        <v>444</v>
      </c>
      <c r="CS107" s="373">
        <v>126.85714285714285</v>
      </c>
      <c r="CT107" s="373">
        <v>40</v>
      </c>
      <c r="CU107" s="373">
        <v>78</v>
      </c>
      <c r="CV107" s="373">
        <v>195</v>
      </c>
      <c r="CW107" s="373">
        <v>30</v>
      </c>
      <c r="CX107" s="373">
        <v>29</v>
      </c>
      <c r="CY107" s="373">
        <v>96.666666666666671</v>
      </c>
    </row>
    <row r="108" spans="1:103" ht="67.5" x14ac:dyDescent="0.25">
      <c r="A108" s="356" t="s">
        <v>1203</v>
      </c>
      <c r="B108" s="248" t="s">
        <v>1204</v>
      </c>
      <c r="C108" s="246" t="s">
        <v>4</v>
      </c>
      <c r="D108" s="246"/>
      <c r="E108" s="384"/>
      <c r="F108" s="385"/>
      <c r="G108" s="385"/>
      <c r="H108" s="386">
        <v>0</v>
      </c>
      <c r="I108" s="359"/>
      <c r="J108" s="360" t="s">
        <v>1548</v>
      </c>
      <c r="K108" s="361">
        <v>0</v>
      </c>
      <c r="L108" s="362"/>
      <c r="M108" s="364"/>
      <c r="N108" s="363"/>
      <c r="O108" s="359"/>
      <c r="P108" s="364"/>
      <c r="Q108" s="361">
        <v>0</v>
      </c>
      <c r="R108" s="362">
        <v>0</v>
      </c>
      <c r="S108" s="362" t="s">
        <v>1548</v>
      </c>
      <c r="T108" s="361"/>
      <c r="U108" s="362"/>
      <c r="V108" s="362"/>
      <c r="W108" s="361"/>
      <c r="X108" s="362"/>
      <c r="Y108" s="362"/>
      <c r="Z108" s="363"/>
      <c r="AA108" s="362"/>
      <c r="AB108" s="362"/>
      <c r="AC108" s="361"/>
      <c r="AD108" s="362"/>
      <c r="AE108" s="362"/>
      <c r="AF108" s="363"/>
      <c r="AG108" s="362"/>
      <c r="AH108" s="362"/>
      <c r="AI108" s="361"/>
      <c r="AJ108" s="362"/>
      <c r="AK108" s="362"/>
      <c r="AL108" s="361"/>
      <c r="AM108" s="362"/>
      <c r="AN108" s="362"/>
      <c r="AO108" s="361"/>
      <c r="AP108" s="362"/>
      <c r="AQ108" s="362"/>
      <c r="AR108" s="363"/>
      <c r="AS108" s="362"/>
      <c r="AT108" s="362"/>
      <c r="AU108" s="362"/>
      <c r="AV108" s="362"/>
      <c r="AW108" s="362"/>
      <c r="AX108" s="362"/>
      <c r="AY108" s="362"/>
      <c r="AZ108" s="362"/>
      <c r="BA108" s="362"/>
      <c r="BB108" s="362"/>
      <c r="BC108" s="362"/>
      <c r="BD108" s="362"/>
      <c r="BE108" s="362"/>
      <c r="BF108" s="362"/>
      <c r="BG108" s="362"/>
      <c r="BH108" s="362"/>
      <c r="BI108" s="362"/>
      <c r="BJ108" s="362"/>
      <c r="BK108" s="362"/>
      <c r="BL108" s="362"/>
      <c r="BM108" s="362"/>
      <c r="BN108" s="362"/>
      <c r="BO108" s="362"/>
      <c r="BP108" s="362"/>
      <c r="BQ108" s="362"/>
      <c r="BR108" s="362"/>
      <c r="BS108" s="362"/>
      <c r="BT108" s="362"/>
      <c r="BU108" s="362"/>
      <c r="BV108" s="362"/>
      <c r="BW108" s="362"/>
      <c r="BX108" s="362"/>
      <c r="BY108" s="362"/>
      <c r="BZ108" s="362"/>
      <c r="CA108" s="362"/>
      <c r="CB108" s="362"/>
      <c r="CC108" s="362"/>
      <c r="CD108" s="362"/>
      <c r="CE108" s="362"/>
      <c r="CF108" s="362"/>
      <c r="CG108" s="362"/>
      <c r="CH108" s="362"/>
      <c r="CI108" s="362"/>
      <c r="CJ108" s="362"/>
      <c r="CK108" s="362"/>
      <c r="CL108" s="362"/>
      <c r="CM108" s="362"/>
      <c r="CN108" s="362"/>
      <c r="CO108" s="362"/>
      <c r="CP108" s="362"/>
      <c r="CQ108" s="362"/>
      <c r="CR108" s="362"/>
      <c r="CS108" s="362"/>
      <c r="CT108" s="362"/>
      <c r="CU108" s="362"/>
      <c r="CV108" s="362"/>
      <c r="CW108" s="362"/>
      <c r="CX108" s="362"/>
      <c r="CY108" s="362"/>
    </row>
    <row r="109" spans="1:103" ht="67.5" x14ac:dyDescent="0.25">
      <c r="A109" s="252" t="s">
        <v>1205</v>
      </c>
      <c r="B109" s="365" t="s">
        <v>1206</v>
      </c>
      <c r="C109" s="395" t="s">
        <v>1207</v>
      </c>
      <c r="D109" s="395" t="s">
        <v>1208</v>
      </c>
      <c r="E109" s="379">
        <v>0</v>
      </c>
      <c r="F109" s="368">
        <v>308</v>
      </c>
      <c r="G109" s="369" t="s">
        <v>668</v>
      </c>
      <c r="H109" s="380">
        <v>0</v>
      </c>
      <c r="I109" s="381">
        <v>0</v>
      </c>
      <c r="J109" s="371" t="s">
        <v>1548</v>
      </c>
      <c r="K109" s="372">
        <v>0</v>
      </c>
      <c r="L109" s="373">
        <v>10</v>
      </c>
      <c r="M109" s="374" t="s">
        <v>1548</v>
      </c>
      <c r="N109" s="372">
        <v>0</v>
      </c>
      <c r="O109" s="373">
        <v>3</v>
      </c>
      <c r="P109" s="374" t="s">
        <v>1548</v>
      </c>
      <c r="Q109" s="372">
        <v>0</v>
      </c>
      <c r="R109" s="373">
        <v>12</v>
      </c>
      <c r="S109" s="373" t="s">
        <v>1548</v>
      </c>
      <c r="T109" s="372">
        <v>0</v>
      </c>
      <c r="U109" s="373">
        <v>0</v>
      </c>
      <c r="V109" s="374" t="s">
        <v>1548</v>
      </c>
      <c r="W109" s="372">
        <v>0</v>
      </c>
      <c r="X109" s="373">
        <v>15</v>
      </c>
      <c r="Y109" s="373" t="s">
        <v>1548</v>
      </c>
      <c r="Z109" s="375">
        <v>0</v>
      </c>
      <c r="AA109" s="373">
        <v>6</v>
      </c>
      <c r="AB109" s="373" t="s">
        <v>1548</v>
      </c>
      <c r="AC109" s="372">
        <v>0</v>
      </c>
      <c r="AD109" s="373">
        <v>8</v>
      </c>
      <c r="AE109" s="373" t="s">
        <v>1548</v>
      </c>
      <c r="AF109" s="375">
        <v>0</v>
      </c>
      <c r="AG109" s="373">
        <v>11</v>
      </c>
      <c r="AH109" s="373" t="s">
        <v>1548</v>
      </c>
      <c r="AI109" s="372">
        <v>0</v>
      </c>
      <c r="AJ109" s="373">
        <v>12</v>
      </c>
      <c r="AK109" s="373" t="s">
        <v>1548</v>
      </c>
      <c r="AL109" s="372">
        <v>0</v>
      </c>
      <c r="AM109" s="373">
        <v>7</v>
      </c>
      <c r="AN109" s="373" t="s">
        <v>1548</v>
      </c>
      <c r="AO109" s="372">
        <v>0</v>
      </c>
      <c r="AP109" s="373">
        <v>2</v>
      </c>
      <c r="AQ109" s="373" t="s">
        <v>1548</v>
      </c>
      <c r="AR109" s="375">
        <v>0</v>
      </c>
      <c r="AS109" s="373">
        <v>13</v>
      </c>
      <c r="AT109" s="373" t="s">
        <v>1548</v>
      </c>
      <c r="AU109" s="373">
        <v>0</v>
      </c>
      <c r="AV109" s="373">
        <v>43</v>
      </c>
      <c r="AW109" s="373" t="s">
        <v>1548</v>
      </c>
      <c r="AX109" s="373">
        <v>0</v>
      </c>
      <c r="AY109" s="373">
        <v>3</v>
      </c>
      <c r="AZ109" s="373" t="s">
        <v>1548</v>
      </c>
      <c r="BA109" s="373">
        <v>0</v>
      </c>
      <c r="BB109" s="373">
        <v>14</v>
      </c>
      <c r="BC109" s="373" t="s">
        <v>1548</v>
      </c>
      <c r="BD109" s="373">
        <v>0</v>
      </c>
      <c r="BE109" s="373">
        <v>3</v>
      </c>
      <c r="BF109" s="373" t="s">
        <v>1548</v>
      </c>
      <c r="BG109" s="373">
        <v>0</v>
      </c>
      <c r="BH109" s="373">
        <v>11</v>
      </c>
      <c r="BI109" s="373" t="s">
        <v>1548</v>
      </c>
      <c r="BJ109" s="373">
        <v>0</v>
      </c>
      <c r="BK109" s="373">
        <v>2</v>
      </c>
      <c r="BL109" s="373" t="s">
        <v>1548</v>
      </c>
      <c r="BM109" s="373">
        <v>0</v>
      </c>
      <c r="BN109" s="373">
        <v>23</v>
      </c>
      <c r="BO109" s="373" t="s">
        <v>1548</v>
      </c>
      <c r="BP109" s="373">
        <v>0</v>
      </c>
      <c r="BQ109" s="373">
        <v>1</v>
      </c>
      <c r="BR109" s="373" t="s">
        <v>1548</v>
      </c>
      <c r="BS109" s="373">
        <v>0</v>
      </c>
      <c r="BT109" s="373">
        <v>16</v>
      </c>
      <c r="BU109" s="373" t="s">
        <v>1548</v>
      </c>
      <c r="BV109" s="373">
        <v>0</v>
      </c>
      <c r="BW109" s="373">
        <v>6</v>
      </c>
      <c r="BX109" s="373" t="s">
        <v>1548</v>
      </c>
      <c r="BY109" s="373">
        <v>0</v>
      </c>
      <c r="BZ109" s="373">
        <v>4</v>
      </c>
      <c r="CA109" s="373" t="s">
        <v>1548</v>
      </c>
      <c r="CB109" s="373">
        <v>0</v>
      </c>
      <c r="CC109" s="373">
        <v>6</v>
      </c>
      <c r="CD109" s="373" t="s">
        <v>1548</v>
      </c>
      <c r="CE109" s="373">
        <v>0</v>
      </c>
      <c r="CF109" s="373">
        <v>0</v>
      </c>
      <c r="CG109" s="373" t="s">
        <v>1548</v>
      </c>
      <c r="CH109" s="373">
        <v>0</v>
      </c>
      <c r="CI109" s="373">
        <v>37</v>
      </c>
      <c r="CJ109" s="373" t="s">
        <v>1548</v>
      </c>
      <c r="CK109" s="373">
        <v>0</v>
      </c>
      <c r="CL109" s="373">
        <v>12</v>
      </c>
      <c r="CM109" s="373" t="s">
        <v>1548</v>
      </c>
      <c r="CN109" s="373">
        <v>0</v>
      </c>
      <c r="CO109" s="373">
        <v>10</v>
      </c>
      <c r="CP109" s="373" t="s">
        <v>1548</v>
      </c>
      <c r="CQ109" s="373">
        <v>0</v>
      </c>
      <c r="CR109" s="373">
        <v>13</v>
      </c>
      <c r="CS109" s="373" t="s">
        <v>1548</v>
      </c>
      <c r="CT109" s="373">
        <v>0</v>
      </c>
      <c r="CU109" s="373">
        <v>2</v>
      </c>
      <c r="CV109" s="373" t="s">
        <v>1548</v>
      </c>
      <c r="CW109" s="373">
        <v>0</v>
      </c>
      <c r="CX109" s="373">
        <v>3</v>
      </c>
      <c r="CY109" s="373" t="s">
        <v>1548</v>
      </c>
    </row>
    <row r="110" spans="1:103" ht="67.5" x14ac:dyDescent="0.25">
      <c r="A110" s="252" t="s">
        <v>1209</v>
      </c>
      <c r="B110" s="365" t="s">
        <v>1210</v>
      </c>
      <c r="C110" s="397" t="s">
        <v>1211</v>
      </c>
      <c r="D110" s="395" t="s">
        <v>1212</v>
      </c>
      <c r="E110" s="379">
        <v>600</v>
      </c>
      <c r="F110" s="368">
        <v>602</v>
      </c>
      <c r="G110" s="369">
        <v>1.0033333333333334</v>
      </c>
      <c r="H110" s="380">
        <v>0</v>
      </c>
      <c r="I110" s="381">
        <v>1</v>
      </c>
      <c r="J110" s="371" t="s">
        <v>1548</v>
      </c>
      <c r="K110" s="372">
        <v>35</v>
      </c>
      <c r="L110" s="373">
        <v>35</v>
      </c>
      <c r="M110" s="374">
        <v>100</v>
      </c>
      <c r="N110" s="372">
        <v>8</v>
      </c>
      <c r="O110" s="373">
        <v>11</v>
      </c>
      <c r="P110" s="374">
        <v>137.5</v>
      </c>
      <c r="Q110" s="372">
        <v>10</v>
      </c>
      <c r="R110" s="373">
        <v>10</v>
      </c>
      <c r="S110" s="373">
        <v>100</v>
      </c>
      <c r="T110" s="372">
        <v>2</v>
      </c>
      <c r="U110" s="373">
        <v>2</v>
      </c>
      <c r="V110" s="374">
        <v>100</v>
      </c>
      <c r="W110" s="372">
        <v>24</v>
      </c>
      <c r="X110" s="373">
        <v>23</v>
      </c>
      <c r="Y110" s="373">
        <v>95.833333333333343</v>
      </c>
      <c r="Z110" s="375">
        <v>6</v>
      </c>
      <c r="AA110" s="373">
        <v>6</v>
      </c>
      <c r="AB110" s="373">
        <v>100</v>
      </c>
      <c r="AC110" s="372">
        <v>2</v>
      </c>
      <c r="AD110" s="373">
        <v>2</v>
      </c>
      <c r="AE110" s="373">
        <v>100</v>
      </c>
      <c r="AF110" s="375">
        <v>6</v>
      </c>
      <c r="AG110" s="373">
        <v>6</v>
      </c>
      <c r="AH110" s="373">
        <v>100</v>
      </c>
      <c r="AI110" s="372">
        <v>20</v>
      </c>
      <c r="AJ110" s="373">
        <v>21</v>
      </c>
      <c r="AK110" s="373">
        <v>105</v>
      </c>
      <c r="AL110" s="372">
        <v>4</v>
      </c>
      <c r="AM110" s="373">
        <v>5</v>
      </c>
      <c r="AN110" s="373">
        <v>125</v>
      </c>
      <c r="AO110" s="372">
        <v>4</v>
      </c>
      <c r="AP110" s="373">
        <v>4</v>
      </c>
      <c r="AQ110" s="373">
        <v>100</v>
      </c>
      <c r="AR110" s="375">
        <v>8</v>
      </c>
      <c r="AS110" s="373">
        <v>4</v>
      </c>
      <c r="AT110" s="373">
        <v>50</v>
      </c>
      <c r="AU110" s="373">
        <v>148</v>
      </c>
      <c r="AV110" s="373">
        <v>149</v>
      </c>
      <c r="AW110" s="373">
        <v>100.67567567567568</v>
      </c>
      <c r="AX110" s="373">
        <v>0</v>
      </c>
      <c r="AY110" s="373">
        <v>0</v>
      </c>
      <c r="AZ110" s="373" t="s">
        <v>1548</v>
      </c>
      <c r="BA110" s="373">
        <v>0</v>
      </c>
      <c r="BB110" s="373">
        <v>0</v>
      </c>
      <c r="BC110" s="373" t="s">
        <v>1548</v>
      </c>
      <c r="BD110" s="373">
        <v>4</v>
      </c>
      <c r="BE110" s="373">
        <v>4</v>
      </c>
      <c r="BF110" s="373">
        <v>100</v>
      </c>
      <c r="BG110" s="373">
        <v>18</v>
      </c>
      <c r="BH110" s="373">
        <v>18</v>
      </c>
      <c r="BI110" s="373">
        <v>100</v>
      </c>
      <c r="BJ110" s="373">
        <v>3</v>
      </c>
      <c r="BK110" s="373">
        <v>3</v>
      </c>
      <c r="BL110" s="373">
        <v>100</v>
      </c>
      <c r="BM110" s="373">
        <v>12</v>
      </c>
      <c r="BN110" s="373">
        <v>12</v>
      </c>
      <c r="BO110" s="373">
        <v>100</v>
      </c>
      <c r="BP110" s="373">
        <v>22</v>
      </c>
      <c r="BQ110" s="373">
        <v>22</v>
      </c>
      <c r="BR110" s="373">
        <v>100</v>
      </c>
      <c r="BS110" s="373">
        <v>17</v>
      </c>
      <c r="BT110" s="373">
        <v>17</v>
      </c>
      <c r="BU110" s="373">
        <v>100</v>
      </c>
      <c r="BV110" s="373">
        <v>3</v>
      </c>
      <c r="BW110" s="373">
        <v>3</v>
      </c>
      <c r="BX110" s="373">
        <v>100</v>
      </c>
      <c r="BY110" s="373">
        <v>16</v>
      </c>
      <c r="BZ110" s="373">
        <v>17</v>
      </c>
      <c r="CA110" s="373">
        <v>106.25</v>
      </c>
      <c r="CB110" s="373">
        <v>11</v>
      </c>
      <c r="CC110" s="373">
        <v>11</v>
      </c>
      <c r="CD110" s="373">
        <v>100</v>
      </c>
      <c r="CE110" s="373">
        <v>0</v>
      </c>
      <c r="CF110" s="373">
        <v>0</v>
      </c>
      <c r="CG110" s="373" t="s">
        <v>1548</v>
      </c>
      <c r="CH110" s="373">
        <v>134</v>
      </c>
      <c r="CI110" s="373">
        <v>130</v>
      </c>
      <c r="CJ110" s="373">
        <v>97.014925373134332</v>
      </c>
      <c r="CK110" s="373">
        <v>7</v>
      </c>
      <c r="CL110" s="373">
        <v>7</v>
      </c>
      <c r="CM110" s="373">
        <v>100</v>
      </c>
      <c r="CN110" s="373">
        <v>14</v>
      </c>
      <c r="CO110" s="373">
        <v>17</v>
      </c>
      <c r="CP110" s="373">
        <v>121.42857142857142</v>
      </c>
      <c r="CQ110" s="373">
        <v>62</v>
      </c>
      <c r="CR110" s="373">
        <v>62</v>
      </c>
      <c r="CS110" s="373">
        <v>100</v>
      </c>
      <c r="CT110" s="373">
        <v>0</v>
      </c>
      <c r="CU110" s="373">
        <v>0</v>
      </c>
      <c r="CV110" s="373" t="s">
        <v>1548</v>
      </c>
      <c r="CW110" s="373">
        <v>0</v>
      </c>
      <c r="CX110" s="373">
        <v>0</v>
      </c>
      <c r="CY110" s="373" t="s">
        <v>1548</v>
      </c>
    </row>
    <row r="111" spans="1:103" ht="67.5" x14ac:dyDescent="0.25">
      <c r="A111" s="252" t="s">
        <v>1213</v>
      </c>
      <c r="B111" s="365" t="s">
        <v>1210</v>
      </c>
      <c r="C111" s="397"/>
      <c r="D111" s="395" t="s">
        <v>1214</v>
      </c>
      <c r="E111" s="379">
        <v>27818</v>
      </c>
      <c r="F111" s="368">
        <v>27207</v>
      </c>
      <c r="G111" s="369">
        <v>0.97803580415558267</v>
      </c>
      <c r="H111" s="380">
        <v>0</v>
      </c>
      <c r="I111" s="381">
        <v>6</v>
      </c>
      <c r="J111" s="371" t="s">
        <v>1548</v>
      </c>
      <c r="K111" s="372">
        <v>3700</v>
      </c>
      <c r="L111" s="373">
        <v>2763</v>
      </c>
      <c r="M111" s="374">
        <v>74.675675675675677</v>
      </c>
      <c r="N111" s="372">
        <v>480</v>
      </c>
      <c r="O111" s="373">
        <v>204</v>
      </c>
      <c r="P111" s="374">
        <v>42.5</v>
      </c>
      <c r="Q111" s="372">
        <v>900</v>
      </c>
      <c r="R111" s="373">
        <v>570</v>
      </c>
      <c r="S111" s="373">
        <v>63.333333333333329</v>
      </c>
      <c r="T111" s="372">
        <v>180</v>
      </c>
      <c r="U111" s="373">
        <v>180</v>
      </c>
      <c r="V111" s="374">
        <v>100</v>
      </c>
      <c r="W111" s="372">
        <v>900</v>
      </c>
      <c r="X111" s="373">
        <v>840</v>
      </c>
      <c r="Y111" s="373">
        <v>93.333333333333329</v>
      </c>
      <c r="Z111" s="375">
        <v>500</v>
      </c>
      <c r="AA111" s="373">
        <v>165</v>
      </c>
      <c r="AB111" s="373">
        <v>33</v>
      </c>
      <c r="AC111" s="372">
        <v>50</v>
      </c>
      <c r="AD111" s="373">
        <v>50</v>
      </c>
      <c r="AE111" s="373">
        <v>100</v>
      </c>
      <c r="AF111" s="375">
        <v>180</v>
      </c>
      <c r="AG111" s="373">
        <v>195</v>
      </c>
      <c r="AH111" s="373">
        <v>108.33333333333333</v>
      </c>
      <c r="AI111" s="372">
        <v>640</v>
      </c>
      <c r="AJ111" s="373">
        <v>647</v>
      </c>
      <c r="AK111" s="373">
        <v>101.09375</v>
      </c>
      <c r="AL111" s="372">
        <v>120</v>
      </c>
      <c r="AM111" s="373">
        <v>75</v>
      </c>
      <c r="AN111" s="373">
        <v>62.5</v>
      </c>
      <c r="AO111" s="372">
        <v>88</v>
      </c>
      <c r="AP111" s="373">
        <v>67</v>
      </c>
      <c r="AQ111" s="373">
        <v>76.13636363636364</v>
      </c>
      <c r="AR111" s="375">
        <v>126</v>
      </c>
      <c r="AS111" s="373">
        <v>67</v>
      </c>
      <c r="AT111" s="373">
        <v>53.174603174603178</v>
      </c>
      <c r="AU111" s="373">
        <v>4200</v>
      </c>
      <c r="AV111" s="373">
        <v>4215</v>
      </c>
      <c r="AW111" s="373">
        <v>100.35714285714286</v>
      </c>
      <c r="AX111" s="373">
        <v>0</v>
      </c>
      <c r="AY111" s="373">
        <v>0</v>
      </c>
      <c r="AZ111" s="373" t="s">
        <v>1548</v>
      </c>
      <c r="BA111" s="373">
        <v>0</v>
      </c>
      <c r="BB111" s="373">
        <v>0</v>
      </c>
      <c r="BC111" s="373" t="s">
        <v>1548</v>
      </c>
      <c r="BD111" s="373">
        <v>44</v>
      </c>
      <c r="BE111" s="373">
        <v>44</v>
      </c>
      <c r="BF111" s="373">
        <v>100</v>
      </c>
      <c r="BG111" s="373">
        <v>645</v>
      </c>
      <c r="BH111" s="373">
        <v>645</v>
      </c>
      <c r="BI111" s="373">
        <v>100</v>
      </c>
      <c r="BJ111" s="373">
        <v>120</v>
      </c>
      <c r="BK111" s="373">
        <v>140</v>
      </c>
      <c r="BL111" s="373">
        <v>116.66666666666667</v>
      </c>
      <c r="BM111" s="373">
        <v>180</v>
      </c>
      <c r="BN111" s="373">
        <v>750</v>
      </c>
      <c r="BO111" s="373">
        <v>416.66666666666669</v>
      </c>
      <c r="BP111" s="373">
        <v>600</v>
      </c>
      <c r="BQ111" s="373">
        <v>495</v>
      </c>
      <c r="BR111" s="373">
        <v>82.5</v>
      </c>
      <c r="BS111" s="373">
        <v>400</v>
      </c>
      <c r="BT111" s="373">
        <v>383</v>
      </c>
      <c r="BU111" s="373">
        <v>95.75</v>
      </c>
      <c r="BV111" s="373">
        <v>40</v>
      </c>
      <c r="BW111" s="373">
        <v>40</v>
      </c>
      <c r="BX111" s="373">
        <v>100</v>
      </c>
      <c r="BY111" s="373">
        <v>870</v>
      </c>
      <c r="BZ111" s="373">
        <v>890</v>
      </c>
      <c r="CA111" s="373">
        <v>102.29885057471265</v>
      </c>
      <c r="CB111" s="373">
        <v>960</v>
      </c>
      <c r="CC111" s="373">
        <v>1275</v>
      </c>
      <c r="CD111" s="373">
        <v>132.8125</v>
      </c>
      <c r="CE111" s="373">
        <v>0</v>
      </c>
      <c r="CF111" s="373">
        <v>0</v>
      </c>
      <c r="CG111" s="373" t="s">
        <v>1548</v>
      </c>
      <c r="CH111" s="373">
        <v>7000</v>
      </c>
      <c r="CI111" s="373">
        <v>6525</v>
      </c>
      <c r="CJ111" s="373">
        <v>93.214285714285722</v>
      </c>
      <c r="CK111" s="373">
        <v>135</v>
      </c>
      <c r="CL111" s="373">
        <v>135</v>
      </c>
      <c r="CM111" s="373">
        <v>100</v>
      </c>
      <c r="CN111" s="373">
        <v>960</v>
      </c>
      <c r="CO111" s="373">
        <v>1185</v>
      </c>
      <c r="CP111" s="373">
        <v>123.4375</v>
      </c>
      <c r="CQ111" s="373">
        <v>3800</v>
      </c>
      <c r="CR111" s="373">
        <v>4656</v>
      </c>
      <c r="CS111" s="373">
        <v>122.52631578947368</v>
      </c>
      <c r="CT111" s="373">
        <v>0</v>
      </c>
      <c r="CU111" s="373">
        <v>0</v>
      </c>
      <c r="CV111" s="373" t="s">
        <v>1548</v>
      </c>
      <c r="CW111" s="373">
        <v>0</v>
      </c>
      <c r="CX111" s="373">
        <v>0</v>
      </c>
      <c r="CY111" s="373" t="s">
        <v>1548</v>
      </c>
    </row>
    <row r="112" spans="1:103" ht="67.5" x14ac:dyDescent="0.25">
      <c r="A112" s="252" t="s">
        <v>1215</v>
      </c>
      <c r="B112" s="365" t="s">
        <v>1206</v>
      </c>
      <c r="C112" s="397" t="s">
        <v>1216</v>
      </c>
      <c r="D112" s="395" t="s">
        <v>1217</v>
      </c>
      <c r="E112" s="379">
        <v>533</v>
      </c>
      <c r="F112" s="368">
        <v>549</v>
      </c>
      <c r="G112" s="369">
        <v>1.0300187617260788</v>
      </c>
      <c r="H112" s="370">
        <v>0</v>
      </c>
      <c r="I112" s="371">
        <v>0</v>
      </c>
      <c r="J112" s="371" t="s">
        <v>1548</v>
      </c>
      <c r="K112" s="372">
        <v>31</v>
      </c>
      <c r="L112" s="373">
        <v>28</v>
      </c>
      <c r="M112" s="374">
        <v>90.322580645161281</v>
      </c>
      <c r="N112" s="372">
        <v>0</v>
      </c>
      <c r="O112" s="373">
        <v>0</v>
      </c>
      <c r="P112" s="374" t="s">
        <v>1548</v>
      </c>
      <c r="Q112" s="372">
        <v>10</v>
      </c>
      <c r="R112" s="373">
        <v>10</v>
      </c>
      <c r="S112" s="373">
        <v>100</v>
      </c>
      <c r="T112" s="372">
        <v>0</v>
      </c>
      <c r="U112" s="373">
        <v>0</v>
      </c>
      <c r="V112" s="374" t="s">
        <v>1548</v>
      </c>
      <c r="W112" s="372">
        <v>50</v>
      </c>
      <c r="X112" s="373">
        <v>50</v>
      </c>
      <c r="Y112" s="373">
        <v>100</v>
      </c>
      <c r="Z112" s="375">
        <v>0</v>
      </c>
      <c r="AA112" s="373">
        <v>0</v>
      </c>
      <c r="AB112" s="373" t="s">
        <v>1548</v>
      </c>
      <c r="AC112" s="372">
        <v>0</v>
      </c>
      <c r="AD112" s="373">
        <v>0</v>
      </c>
      <c r="AE112" s="373" t="s">
        <v>1548</v>
      </c>
      <c r="AF112" s="375">
        <v>0</v>
      </c>
      <c r="AG112" s="373">
        <v>0</v>
      </c>
      <c r="AH112" s="373" t="s">
        <v>1548</v>
      </c>
      <c r="AI112" s="372">
        <v>7</v>
      </c>
      <c r="AJ112" s="373">
        <v>7</v>
      </c>
      <c r="AK112" s="373">
        <v>100</v>
      </c>
      <c r="AL112" s="372">
        <v>0</v>
      </c>
      <c r="AM112" s="373">
        <v>0</v>
      </c>
      <c r="AN112" s="373" t="s">
        <v>1548</v>
      </c>
      <c r="AO112" s="372">
        <v>0</v>
      </c>
      <c r="AP112" s="373">
        <v>0</v>
      </c>
      <c r="AQ112" s="373" t="s">
        <v>1548</v>
      </c>
      <c r="AR112" s="375">
        <v>0</v>
      </c>
      <c r="AS112" s="373">
        <v>0</v>
      </c>
      <c r="AT112" s="373" t="s">
        <v>1548</v>
      </c>
      <c r="AU112" s="373">
        <v>100</v>
      </c>
      <c r="AV112" s="373">
        <v>100</v>
      </c>
      <c r="AW112" s="373">
        <v>100</v>
      </c>
      <c r="AX112" s="373">
        <v>0</v>
      </c>
      <c r="AY112" s="373">
        <v>0</v>
      </c>
      <c r="AZ112" s="373" t="s">
        <v>1548</v>
      </c>
      <c r="BA112" s="373">
        <v>0</v>
      </c>
      <c r="BB112" s="373">
        <v>0</v>
      </c>
      <c r="BC112" s="373" t="s">
        <v>1548</v>
      </c>
      <c r="BD112" s="373">
        <v>0</v>
      </c>
      <c r="BE112" s="373">
        <v>0</v>
      </c>
      <c r="BF112" s="373" t="s">
        <v>1548</v>
      </c>
      <c r="BG112" s="373">
        <v>0</v>
      </c>
      <c r="BH112" s="373">
        <v>0</v>
      </c>
      <c r="BI112" s="373" t="s">
        <v>1548</v>
      </c>
      <c r="BJ112" s="373">
        <v>0</v>
      </c>
      <c r="BK112" s="373">
        <v>0</v>
      </c>
      <c r="BL112" s="373" t="s">
        <v>1548</v>
      </c>
      <c r="BM112" s="373">
        <v>0</v>
      </c>
      <c r="BN112" s="373">
        <v>0</v>
      </c>
      <c r="BO112" s="373" t="s">
        <v>1548</v>
      </c>
      <c r="BP112" s="373">
        <v>60</v>
      </c>
      <c r="BQ112" s="373">
        <v>60</v>
      </c>
      <c r="BR112" s="373">
        <v>100</v>
      </c>
      <c r="BS112" s="373">
        <v>0</v>
      </c>
      <c r="BT112" s="373">
        <v>0</v>
      </c>
      <c r="BU112" s="373" t="s">
        <v>1548</v>
      </c>
      <c r="BV112" s="373">
        <v>0</v>
      </c>
      <c r="BW112" s="373">
        <v>0</v>
      </c>
      <c r="BX112" s="373" t="s">
        <v>1548</v>
      </c>
      <c r="BY112" s="373">
        <v>0</v>
      </c>
      <c r="BZ112" s="373">
        <v>0</v>
      </c>
      <c r="CA112" s="373" t="s">
        <v>1548</v>
      </c>
      <c r="CB112" s="373">
        <v>30</v>
      </c>
      <c r="CC112" s="373">
        <v>30</v>
      </c>
      <c r="CD112" s="373">
        <v>100</v>
      </c>
      <c r="CE112" s="373">
        <v>0</v>
      </c>
      <c r="CF112" s="373">
        <v>0</v>
      </c>
      <c r="CG112" s="373" t="s">
        <v>1548</v>
      </c>
      <c r="CH112" s="373">
        <v>115</v>
      </c>
      <c r="CI112" s="373">
        <v>110</v>
      </c>
      <c r="CJ112" s="373">
        <v>95.652173913043484</v>
      </c>
      <c r="CK112" s="373">
        <v>0</v>
      </c>
      <c r="CL112" s="373">
        <v>0</v>
      </c>
      <c r="CM112" s="373" t="s">
        <v>1548</v>
      </c>
      <c r="CN112" s="373">
        <v>100</v>
      </c>
      <c r="CO112" s="373">
        <v>124</v>
      </c>
      <c r="CP112" s="373">
        <v>124</v>
      </c>
      <c r="CQ112" s="373">
        <v>30</v>
      </c>
      <c r="CR112" s="373">
        <v>30</v>
      </c>
      <c r="CS112" s="373">
        <v>100</v>
      </c>
      <c r="CT112" s="373">
        <v>0</v>
      </c>
      <c r="CU112" s="373">
        <v>0</v>
      </c>
      <c r="CV112" s="373" t="s">
        <v>1548</v>
      </c>
      <c r="CW112" s="373">
        <v>0</v>
      </c>
      <c r="CX112" s="373">
        <v>0</v>
      </c>
      <c r="CY112" s="373" t="s">
        <v>1548</v>
      </c>
    </row>
    <row r="113" spans="1:103" ht="67.5" x14ac:dyDescent="0.25">
      <c r="A113" s="252" t="s">
        <v>1218</v>
      </c>
      <c r="B113" s="365" t="s">
        <v>1206</v>
      </c>
      <c r="C113" s="397"/>
      <c r="D113" s="395" t="s">
        <v>1219</v>
      </c>
      <c r="E113" s="379">
        <v>5330</v>
      </c>
      <c r="F113" s="368">
        <v>5490</v>
      </c>
      <c r="G113" s="369">
        <v>1.0300187617260788</v>
      </c>
      <c r="H113" s="370">
        <v>0</v>
      </c>
      <c r="I113" s="371">
        <v>0</v>
      </c>
      <c r="J113" s="371" t="s">
        <v>1548</v>
      </c>
      <c r="K113" s="372">
        <v>310</v>
      </c>
      <c r="L113" s="373">
        <v>280</v>
      </c>
      <c r="M113" s="374">
        <v>90.322580645161281</v>
      </c>
      <c r="N113" s="372">
        <v>0</v>
      </c>
      <c r="O113" s="373">
        <v>0</v>
      </c>
      <c r="P113" s="374" t="s">
        <v>1548</v>
      </c>
      <c r="Q113" s="372">
        <v>100</v>
      </c>
      <c r="R113" s="373">
        <v>100</v>
      </c>
      <c r="S113" s="373">
        <v>100</v>
      </c>
      <c r="T113" s="372">
        <v>0</v>
      </c>
      <c r="U113" s="373">
        <v>0</v>
      </c>
      <c r="V113" s="374" t="s">
        <v>1548</v>
      </c>
      <c r="W113" s="372">
        <v>500</v>
      </c>
      <c r="X113" s="373">
        <v>500</v>
      </c>
      <c r="Y113" s="373">
        <v>100</v>
      </c>
      <c r="Z113" s="375">
        <v>0</v>
      </c>
      <c r="AA113" s="373">
        <v>0</v>
      </c>
      <c r="AB113" s="373" t="s">
        <v>1548</v>
      </c>
      <c r="AC113" s="372">
        <v>0</v>
      </c>
      <c r="AD113" s="373">
        <v>0</v>
      </c>
      <c r="AE113" s="373" t="s">
        <v>1548</v>
      </c>
      <c r="AF113" s="375">
        <v>0</v>
      </c>
      <c r="AG113" s="373">
        <v>0</v>
      </c>
      <c r="AH113" s="373" t="s">
        <v>1548</v>
      </c>
      <c r="AI113" s="372">
        <v>70</v>
      </c>
      <c r="AJ113" s="373">
        <v>70</v>
      </c>
      <c r="AK113" s="373">
        <v>100</v>
      </c>
      <c r="AL113" s="372">
        <v>0</v>
      </c>
      <c r="AM113" s="373">
        <v>0</v>
      </c>
      <c r="AN113" s="373" t="s">
        <v>1548</v>
      </c>
      <c r="AO113" s="372">
        <v>0</v>
      </c>
      <c r="AP113" s="373">
        <v>0</v>
      </c>
      <c r="AQ113" s="373" t="s">
        <v>1548</v>
      </c>
      <c r="AR113" s="375">
        <v>0</v>
      </c>
      <c r="AS113" s="373">
        <v>0</v>
      </c>
      <c r="AT113" s="373" t="s">
        <v>1548</v>
      </c>
      <c r="AU113" s="373">
        <v>1000</v>
      </c>
      <c r="AV113" s="373">
        <v>1000</v>
      </c>
      <c r="AW113" s="373">
        <v>100</v>
      </c>
      <c r="AX113" s="373">
        <v>0</v>
      </c>
      <c r="AY113" s="373">
        <v>0</v>
      </c>
      <c r="AZ113" s="373" t="s">
        <v>1548</v>
      </c>
      <c r="BA113" s="373">
        <v>0</v>
      </c>
      <c r="BB113" s="373">
        <v>0</v>
      </c>
      <c r="BC113" s="373" t="s">
        <v>1548</v>
      </c>
      <c r="BD113" s="373">
        <v>0</v>
      </c>
      <c r="BE113" s="373">
        <v>0</v>
      </c>
      <c r="BF113" s="373" t="s">
        <v>1548</v>
      </c>
      <c r="BG113" s="373">
        <v>0</v>
      </c>
      <c r="BH113" s="373">
        <v>0</v>
      </c>
      <c r="BI113" s="373" t="s">
        <v>1548</v>
      </c>
      <c r="BJ113" s="373">
        <v>0</v>
      </c>
      <c r="BK113" s="373">
        <v>0</v>
      </c>
      <c r="BL113" s="373" t="s">
        <v>1548</v>
      </c>
      <c r="BM113" s="373">
        <v>0</v>
      </c>
      <c r="BN113" s="373">
        <v>0</v>
      </c>
      <c r="BO113" s="373" t="s">
        <v>1548</v>
      </c>
      <c r="BP113" s="373">
        <v>600</v>
      </c>
      <c r="BQ113" s="373">
        <v>600</v>
      </c>
      <c r="BR113" s="373">
        <v>100</v>
      </c>
      <c r="BS113" s="373">
        <v>0</v>
      </c>
      <c r="BT113" s="373">
        <v>0</v>
      </c>
      <c r="BU113" s="373" t="s">
        <v>1548</v>
      </c>
      <c r="BV113" s="373">
        <v>0</v>
      </c>
      <c r="BW113" s="373">
        <v>0</v>
      </c>
      <c r="BX113" s="373" t="s">
        <v>1548</v>
      </c>
      <c r="BY113" s="373">
        <v>0</v>
      </c>
      <c r="BZ113" s="373">
        <v>0</v>
      </c>
      <c r="CA113" s="373" t="s">
        <v>1548</v>
      </c>
      <c r="CB113" s="373">
        <v>300</v>
      </c>
      <c r="CC113" s="373">
        <v>300</v>
      </c>
      <c r="CD113" s="373">
        <v>100</v>
      </c>
      <c r="CE113" s="373">
        <v>0</v>
      </c>
      <c r="CF113" s="373">
        <v>0</v>
      </c>
      <c r="CG113" s="373" t="s">
        <v>1548</v>
      </c>
      <c r="CH113" s="373">
        <v>1150</v>
      </c>
      <c r="CI113" s="373">
        <v>1100</v>
      </c>
      <c r="CJ113" s="373">
        <v>95.652173913043484</v>
      </c>
      <c r="CK113" s="373">
        <v>0</v>
      </c>
      <c r="CL113" s="373">
        <v>0</v>
      </c>
      <c r="CM113" s="373" t="s">
        <v>1548</v>
      </c>
      <c r="CN113" s="373">
        <v>1000</v>
      </c>
      <c r="CO113" s="373">
        <v>1240</v>
      </c>
      <c r="CP113" s="373">
        <v>124</v>
      </c>
      <c r="CQ113" s="373">
        <v>300</v>
      </c>
      <c r="CR113" s="373">
        <v>300</v>
      </c>
      <c r="CS113" s="373">
        <v>100</v>
      </c>
      <c r="CT113" s="373">
        <v>0</v>
      </c>
      <c r="CU113" s="373">
        <v>0</v>
      </c>
      <c r="CV113" s="373" t="s">
        <v>1548</v>
      </c>
      <c r="CW113" s="373">
        <v>0</v>
      </c>
      <c r="CX113" s="373">
        <v>0</v>
      </c>
      <c r="CY113" s="373" t="s">
        <v>1548</v>
      </c>
    </row>
    <row r="114" spans="1:103" ht="67.5" x14ac:dyDescent="0.25">
      <c r="A114" s="252" t="s">
        <v>1220</v>
      </c>
      <c r="B114" s="365" t="s">
        <v>1221</v>
      </c>
      <c r="C114" s="397" t="s">
        <v>1222</v>
      </c>
      <c r="D114" s="395" t="s">
        <v>1217</v>
      </c>
      <c r="E114" s="379">
        <v>633</v>
      </c>
      <c r="F114" s="368">
        <v>615</v>
      </c>
      <c r="G114" s="369">
        <v>0.97156398104265407</v>
      </c>
      <c r="H114" s="380">
        <v>20</v>
      </c>
      <c r="I114" s="381">
        <v>17</v>
      </c>
      <c r="J114" s="371">
        <v>85</v>
      </c>
      <c r="K114" s="372">
        <v>50</v>
      </c>
      <c r="L114" s="373">
        <v>50</v>
      </c>
      <c r="M114" s="374">
        <v>100</v>
      </c>
      <c r="N114" s="372">
        <v>0</v>
      </c>
      <c r="O114" s="373">
        <v>0</v>
      </c>
      <c r="P114" s="374" t="s">
        <v>1548</v>
      </c>
      <c r="Q114" s="372">
        <v>0</v>
      </c>
      <c r="R114" s="373">
        <v>0</v>
      </c>
      <c r="S114" s="373" t="s">
        <v>1548</v>
      </c>
      <c r="T114" s="372">
        <v>20</v>
      </c>
      <c r="U114" s="373">
        <v>20</v>
      </c>
      <c r="V114" s="374">
        <v>100</v>
      </c>
      <c r="W114" s="372">
        <v>31</v>
      </c>
      <c r="X114" s="373">
        <v>31</v>
      </c>
      <c r="Y114" s="373">
        <v>100</v>
      </c>
      <c r="Z114" s="375">
        <v>0</v>
      </c>
      <c r="AA114" s="373">
        <v>0</v>
      </c>
      <c r="AB114" s="373" t="s">
        <v>1548</v>
      </c>
      <c r="AC114" s="372">
        <v>40</v>
      </c>
      <c r="AD114" s="373">
        <v>32</v>
      </c>
      <c r="AE114" s="373">
        <v>80</v>
      </c>
      <c r="AF114" s="375">
        <v>50</v>
      </c>
      <c r="AG114" s="373">
        <v>51</v>
      </c>
      <c r="AH114" s="373">
        <v>102</v>
      </c>
      <c r="AI114" s="372">
        <v>29</v>
      </c>
      <c r="AJ114" s="373">
        <v>22</v>
      </c>
      <c r="AK114" s="373">
        <v>75.862068965517238</v>
      </c>
      <c r="AL114" s="372">
        <v>22</v>
      </c>
      <c r="AM114" s="373">
        <v>22</v>
      </c>
      <c r="AN114" s="373">
        <v>100</v>
      </c>
      <c r="AO114" s="372">
        <v>10</v>
      </c>
      <c r="AP114" s="373">
        <v>10</v>
      </c>
      <c r="AQ114" s="373">
        <v>100</v>
      </c>
      <c r="AR114" s="375">
        <v>0</v>
      </c>
      <c r="AS114" s="373">
        <v>0</v>
      </c>
      <c r="AT114" s="373" t="s">
        <v>1548</v>
      </c>
      <c r="AU114" s="373">
        <v>120</v>
      </c>
      <c r="AV114" s="373">
        <v>125</v>
      </c>
      <c r="AW114" s="373">
        <v>104.16666666666667</v>
      </c>
      <c r="AX114" s="373">
        <v>0</v>
      </c>
      <c r="AY114" s="373">
        <v>0</v>
      </c>
      <c r="AZ114" s="373" t="s">
        <v>1548</v>
      </c>
      <c r="BA114" s="373">
        <v>0</v>
      </c>
      <c r="BB114" s="373">
        <v>0</v>
      </c>
      <c r="BC114" s="373" t="s">
        <v>1548</v>
      </c>
      <c r="BD114" s="373">
        <v>20</v>
      </c>
      <c r="BE114" s="373">
        <v>20</v>
      </c>
      <c r="BF114" s="373">
        <v>100</v>
      </c>
      <c r="BG114" s="373">
        <v>40</v>
      </c>
      <c r="BH114" s="373">
        <v>40</v>
      </c>
      <c r="BI114" s="373">
        <v>100</v>
      </c>
      <c r="BJ114" s="373">
        <v>20</v>
      </c>
      <c r="BK114" s="373">
        <v>24</v>
      </c>
      <c r="BL114" s="373">
        <v>120</v>
      </c>
      <c r="BM114" s="373">
        <v>55</v>
      </c>
      <c r="BN114" s="373">
        <v>55</v>
      </c>
      <c r="BO114" s="373">
        <v>100</v>
      </c>
      <c r="BP114" s="373">
        <v>20</v>
      </c>
      <c r="BQ114" s="373">
        <v>20</v>
      </c>
      <c r="BR114" s="373">
        <v>100</v>
      </c>
      <c r="BS114" s="373">
        <v>0</v>
      </c>
      <c r="BT114" s="373">
        <v>0</v>
      </c>
      <c r="BU114" s="373" t="s">
        <v>1548</v>
      </c>
      <c r="BV114" s="373">
        <v>0</v>
      </c>
      <c r="BW114" s="373">
        <v>0</v>
      </c>
      <c r="BX114" s="373" t="s">
        <v>1548</v>
      </c>
      <c r="BY114" s="373">
        <v>0</v>
      </c>
      <c r="BZ114" s="373">
        <v>0</v>
      </c>
      <c r="CA114" s="373" t="s">
        <v>1548</v>
      </c>
      <c r="CB114" s="373">
        <v>0</v>
      </c>
      <c r="CC114" s="373">
        <v>0</v>
      </c>
      <c r="CD114" s="373" t="s">
        <v>1548</v>
      </c>
      <c r="CE114" s="373">
        <v>10</v>
      </c>
      <c r="CF114" s="373">
        <v>0</v>
      </c>
      <c r="CG114" s="373">
        <v>0</v>
      </c>
      <c r="CH114" s="373">
        <v>23</v>
      </c>
      <c r="CI114" s="373">
        <v>23</v>
      </c>
      <c r="CJ114" s="373">
        <v>100</v>
      </c>
      <c r="CK114" s="373">
        <v>0</v>
      </c>
      <c r="CL114" s="373">
        <v>0</v>
      </c>
      <c r="CM114" s="373" t="s">
        <v>1548</v>
      </c>
      <c r="CN114" s="373">
        <v>20</v>
      </c>
      <c r="CO114" s="373">
        <v>20</v>
      </c>
      <c r="CP114" s="373">
        <v>100</v>
      </c>
      <c r="CQ114" s="373">
        <v>30</v>
      </c>
      <c r="CR114" s="373">
        <v>30</v>
      </c>
      <c r="CS114" s="373">
        <v>100</v>
      </c>
      <c r="CT114" s="373">
        <v>0</v>
      </c>
      <c r="CU114" s="373">
        <v>0</v>
      </c>
      <c r="CV114" s="373" t="s">
        <v>1548</v>
      </c>
      <c r="CW114" s="373">
        <v>3</v>
      </c>
      <c r="CX114" s="373">
        <v>3</v>
      </c>
      <c r="CY114" s="373">
        <v>100</v>
      </c>
    </row>
    <row r="115" spans="1:103" ht="67.5" x14ac:dyDescent="0.25">
      <c r="A115" s="252" t="s">
        <v>1223</v>
      </c>
      <c r="B115" s="365" t="s">
        <v>1206</v>
      </c>
      <c r="C115" s="397"/>
      <c r="D115" s="395" t="s">
        <v>1224</v>
      </c>
      <c r="E115" s="379">
        <v>6330</v>
      </c>
      <c r="F115" s="368">
        <v>6150</v>
      </c>
      <c r="G115" s="369">
        <v>0.97156398104265407</v>
      </c>
      <c r="H115" s="380">
        <v>200</v>
      </c>
      <c r="I115" s="381">
        <v>170</v>
      </c>
      <c r="J115" s="371">
        <v>85</v>
      </c>
      <c r="K115" s="372">
        <v>500</v>
      </c>
      <c r="L115" s="373">
        <v>500</v>
      </c>
      <c r="M115" s="374">
        <v>100</v>
      </c>
      <c r="N115" s="372">
        <v>0</v>
      </c>
      <c r="O115" s="373">
        <v>0</v>
      </c>
      <c r="P115" s="374" t="s">
        <v>1548</v>
      </c>
      <c r="Q115" s="372">
        <v>0</v>
      </c>
      <c r="R115" s="373">
        <v>0</v>
      </c>
      <c r="S115" s="373" t="s">
        <v>1548</v>
      </c>
      <c r="T115" s="372">
        <v>200</v>
      </c>
      <c r="U115" s="373">
        <v>200</v>
      </c>
      <c r="V115" s="374">
        <v>100</v>
      </c>
      <c r="W115" s="372">
        <v>310</v>
      </c>
      <c r="X115" s="373">
        <v>310</v>
      </c>
      <c r="Y115" s="373">
        <v>100</v>
      </c>
      <c r="Z115" s="375">
        <v>0</v>
      </c>
      <c r="AA115" s="373">
        <v>0</v>
      </c>
      <c r="AB115" s="373" t="s">
        <v>1548</v>
      </c>
      <c r="AC115" s="372">
        <v>400</v>
      </c>
      <c r="AD115" s="373">
        <v>320</v>
      </c>
      <c r="AE115" s="373">
        <v>80</v>
      </c>
      <c r="AF115" s="375">
        <v>500</v>
      </c>
      <c r="AG115" s="373">
        <v>510</v>
      </c>
      <c r="AH115" s="373">
        <v>102</v>
      </c>
      <c r="AI115" s="372">
        <v>290</v>
      </c>
      <c r="AJ115" s="373">
        <v>220</v>
      </c>
      <c r="AK115" s="373">
        <v>75.862068965517238</v>
      </c>
      <c r="AL115" s="372">
        <v>220</v>
      </c>
      <c r="AM115" s="373">
        <v>220</v>
      </c>
      <c r="AN115" s="373">
        <v>100</v>
      </c>
      <c r="AO115" s="372">
        <v>100</v>
      </c>
      <c r="AP115" s="373">
        <v>100</v>
      </c>
      <c r="AQ115" s="373">
        <v>100</v>
      </c>
      <c r="AR115" s="375">
        <v>0</v>
      </c>
      <c r="AS115" s="373">
        <v>0</v>
      </c>
      <c r="AT115" s="373" t="s">
        <v>1548</v>
      </c>
      <c r="AU115" s="373">
        <v>1200</v>
      </c>
      <c r="AV115" s="373">
        <v>1250</v>
      </c>
      <c r="AW115" s="373">
        <v>104.16666666666667</v>
      </c>
      <c r="AX115" s="373">
        <v>0</v>
      </c>
      <c r="AY115" s="373">
        <v>0</v>
      </c>
      <c r="AZ115" s="373" t="s">
        <v>1548</v>
      </c>
      <c r="BA115" s="373">
        <v>0</v>
      </c>
      <c r="BB115" s="373">
        <v>0</v>
      </c>
      <c r="BC115" s="373" t="s">
        <v>1548</v>
      </c>
      <c r="BD115" s="373">
        <v>200</v>
      </c>
      <c r="BE115" s="373">
        <v>200</v>
      </c>
      <c r="BF115" s="373">
        <v>100</v>
      </c>
      <c r="BG115" s="373">
        <v>400</v>
      </c>
      <c r="BH115" s="373">
        <v>400</v>
      </c>
      <c r="BI115" s="373">
        <v>100</v>
      </c>
      <c r="BJ115" s="373">
        <v>200</v>
      </c>
      <c r="BK115" s="373">
        <v>240</v>
      </c>
      <c r="BL115" s="373">
        <v>120</v>
      </c>
      <c r="BM115" s="373">
        <v>550</v>
      </c>
      <c r="BN115" s="373">
        <v>550</v>
      </c>
      <c r="BO115" s="373">
        <v>100</v>
      </c>
      <c r="BP115" s="373">
        <v>200</v>
      </c>
      <c r="BQ115" s="373">
        <v>200</v>
      </c>
      <c r="BR115" s="373">
        <v>100</v>
      </c>
      <c r="BS115" s="373">
        <v>0</v>
      </c>
      <c r="BT115" s="373">
        <v>0</v>
      </c>
      <c r="BU115" s="373" t="s">
        <v>1548</v>
      </c>
      <c r="BV115" s="373">
        <v>0</v>
      </c>
      <c r="BW115" s="373">
        <v>0</v>
      </c>
      <c r="BX115" s="373" t="s">
        <v>1548</v>
      </c>
      <c r="BY115" s="373">
        <v>0</v>
      </c>
      <c r="BZ115" s="373">
        <v>0</v>
      </c>
      <c r="CA115" s="373" t="s">
        <v>1548</v>
      </c>
      <c r="CB115" s="373">
        <v>0</v>
      </c>
      <c r="CC115" s="373">
        <v>0</v>
      </c>
      <c r="CD115" s="373" t="s">
        <v>1548</v>
      </c>
      <c r="CE115" s="373">
        <v>100</v>
      </c>
      <c r="CF115" s="373">
        <v>0</v>
      </c>
      <c r="CG115" s="373">
        <v>0</v>
      </c>
      <c r="CH115" s="373">
        <v>230</v>
      </c>
      <c r="CI115" s="373">
        <v>230</v>
      </c>
      <c r="CJ115" s="373">
        <v>100</v>
      </c>
      <c r="CK115" s="373">
        <v>0</v>
      </c>
      <c r="CL115" s="373">
        <v>0</v>
      </c>
      <c r="CM115" s="373" t="s">
        <v>1548</v>
      </c>
      <c r="CN115" s="373">
        <v>200</v>
      </c>
      <c r="CO115" s="373">
        <v>200</v>
      </c>
      <c r="CP115" s="373">
        <v>100</v>
      </c>
      <c r="CQ115" s="373">
        <v>300</v>
      </c>
      <c r="CR115" s="373">
        <v>300</v>
      </c>
      <c r="CS115" s="373">
        <v>100</v>
      </c>
      <c r="CT115" s="373">
        <v>0</v>
      </c>
      <c r="CU115" s="373">
        <v>0</v>
      </c>
      <c r="CV115" s="373" t="s">
        <v>1548</v>
      </c>
      <c r="CW115" s="373">
        <v>30</v>
      </c>
      <c r="CX115" s="373">
        <v>30</v>
      </c>
      <c r="CY115" s="373">
        <v>100</v>
      </c>
    </row>
    <row r="116" spans="1:103" ht="67.5" x14ac:dyDescent="0.25">
      <c r="A116" s="252" t="s">
        <v>1225</v>
      </c>
      <c r="B116" s="365" t="s">
        <v>1206</v>
      </c>
      <c r="C116" s="397" t="s">
        <v>1226</v>
      </c>
      <c r="D116" s="395" t="s">
        <v>1227</v>
      </c>
      <c r="E116" s="379">
        <v>99</v>
      </c>
      <c r="F116" s="368">
        <v>92</v>
      </c>
      <c r="G116" s="369">
        <v>0.92929292929292928</v>
      </c>
      <c r="H116" s="380">
        <v>1</v>
      </c>
      <c r="I116" s="381">
        <v>1</v>
      </c>
      <c r="J116" s="371">
        <v>100</v>
      </c>
      <c r="K116" s="372">
        <v>5</v>
      </c>
      <c r="L116" s="373">
        <v>5</v>
      </c>
      <c r="M116" s="374">
        <v>100</v>
      </c>
      <c r="N116" s="372">
        <v>5</v>
      </c>
      <c r="O116" s="373">
        <v>0</v>
      </c>
      <c r="P116" s="374">
        <v>0</v>
      </c>
      <c r="Q116" s="372">
        <v>1</v>
      </c>
      <c r="R116" s="373">
        <v>1</v>
      </c>
      <c r="S116" s="373">
        <v>100</v>
      </c>
      <c r="T116" s="372">
        <v>5</v>
      </c>
      <c r="U116" s="373">
        <v>3</v>
      </c>
      <c r="V116" s="374">
        <v>60</v>
      </c>
      <c r="W116" s="372">
        <v>5</v>
      </c>
      <c r="X116" s="373">
        <v>5</v>
      </c>
      <c r="Y116" s="373">
        <v>100</v>
      </c>
      <c r="Z116" s="375">
        <v>2</v>
      </c>
      <c r="AA116" s="373">
        <v>2</v>
      </c>
      <c r="AB116" s="373">
        <v>100</v>
      </c>
      <c r="AC116" s="372">
        <v>1</v>
      </c>
      <c r="AD116" s="373">
        <v>1</v>
      </c>
      <c r="AE116" s="373">
        <v>100</v>
      </c>
      <c r="AF116" s="375">
        <v>1</v>
      </c>
      <c r="AG116" s="373">
        <v>1</v>
      </c>
      <c r="AH116" s="373">
        <v>100</v>
      </c>
      <c r="AI116" s="372">
        <v>2</v>
      </c>
      <c r="AJ116" s="373">
        <v>2</v>
      </c>
      <c r="AK116" s="373">
        <v>100</v>
      </c>
      <c r="AL116" s="372">
        <v>2</v>
      </c>
      <c r="AM116" s="373">
        <v>2</v>
      </c>
      <c r="AN116" s="373">
        <v>100</v>
      </c>
      <c r="AO116" s="372">
        <v>2</v>
      </c>
      <c r="AP116" s="373">
        <v>2</v>
      </c>
      <c r="AQ116" s="373">
        <v>100</v>
      </c>
      <c r="AR116" s="375">
        <v>2</v>
      </c>
      <c r="AS116" s="373">
        <v>3</v>
      </c>
      <c r="AT116" s="373">
        <v>150</v>
      </c>
      <c r="AU116" s="373">
        <v>10</v>
      </c>
      <c r="AV116" s="373">
        <v>10</v>
      </c>
      <c r="AW116" s="373">
        <v>100</v>
      </c>
      <c r="AX116" s="373">
        <v>1</v>
      </c>
      <c r="AY116" s="373">
        <v>1</v>
      </c>
      <c r="AZ116" s="373">
        <v>100</v>
      </c>
      <c r="BA116" s="373">
        <v>1</v>
      </c>
      <c r="BB116" s="373">
        <v>1</v>
      </c>
      <c r="BC116" s="373">
        <v>100</v>
      </c>
      <c r="BD116" s="373">
        <v>2</v>
      </c>
      <c r="BE116" s="373">
        <v>2</v>
      </c>
      <c r="BF116" s="373">
        <v>100</v>
      </c>
      <c r="BG116" s="373">
        <v>4</v>
      </c>
      <c r="BH116" s="373">
        <v>4</v>
      </c>
      <c r="BI116" s="373">
        <v>100</v>
      </c>
      <c r="BJ116" s="373">
        <v>3</v>
      </c>
      <c r="BK116" s="373">
        <v>2</v>
      </c>
      <c r="BL116" s="373">
        <v>66.666666666666657</v>
      </c>
      <c r="BM116" s="373">
        <v>4</v>
      </c>
      <c r="BN116" s="373">
        <v>4</v>
      </c>
      <c r="BO116" s="373">
        <v>100</v>
      </c>
      <c r="BP116" s="373">
        <v>3</v>
      </c>
      <c r="BQ116" s="373">
        <v>3</v>
      </c>
      <c r="BR116" s="373">
        <v>100</v>
      </c>
      <c r="BS116" s="373">
        <v>3</v>
      </c>
      <c r="BT116" s="373">
        <v>3</v>
      </c>
      <c r="BU116" s="373">
        <v>100</v>
      </c>
      <c r="BV116" s="373">
        <v>8</v>
      </c>
      <c r="BW116" s="373">
        <v>8</v>
      </c>
      <c r="BX116" s="373">
        <v>100</v>
      </c>
      <c r="BY116" s="373">
        <v>1</v>
      </c>
      <c r="BZ116" s="373">
        <v>1</v>
      </c>
      <c r="CA116" s="373">
        <v>100</v>
      </c>
      <c r="CB116" s="373">
        <v>1</v>
      </c>
      <c r="CC116" s="373">
        <v>2</v>
      </c>
      <c r="CD116" s="373">
        <v>200</v>
      </c>
      <c r="CE116" s="373">
        <v>1</v>
      </c>
      <c r="CF116" s="373">
        <v>0</v>
      </c>
      <c r="CG116" s="373">
        <v>0</v>
      </c>
      <c r="CH116" s="373">
        <v>9</v>
      </c>
      <c r="CI116" s="373">
        <v>9</v>
      </c>
      <c r="CJ116" s="373">
        <v>100</v>
      </c>
      <c r="CK116" s="373">
        <v>1</v>
      </c>
      <c r="CL116" s="373">
        <v>1</v>
      </c>
      <c r="CM116" s="373">
        <v>100</v>
      </c>
      <c r="CN116" s="373">
        <v>5</v>
      </c>
      <c r="CO116" s="373">
        <v>5</v>
      </c>
      <c r="CP116" s="373">
        <v>100</v>
      </c>
      <c r="CQ116" s="373">
        <v>6</v>
      </c>
      <c r="CR116" s="373">
        <v>6</v>
      </c>
      <c r="CS116" s="373">
        <v>100</v>
      </c>
      <c r="CT116" s="373">
        <v>1</v>
      </c>
      <c r="CU116" s="373">
        <v>1</v>
      </c>
      <c r="CV116" s="373">
        <v>100</v>
      </c>
      <c r="CW116" s="373">
        <v>1</v>
      </c>
      <c r="CX116" s="373">
        <v>1</v>
      </c>
      <c r="CY116" s="373">
        <v>100</v>
      </c>
    </row>
    <row r="117" spans="1:103" ht="67.5" x14ac:dyDescent="0.25">
      <c r="A117" s="252" t="s">
        <v>1228</v>
      </c>
      <c r="B117" s="365" t="s">
        <v>1206</v>
      </c>
      <c r="C117" s="397"/>
      <c r="D117" s="395" t="s">
        <v>1224</v>
      </c>
      <c r="E117" s="379">
        <v>990</v>
      </c>
      <c r="F117" s="368">
        <v>920</v>
      </c>
      <c r="G117" s="369">
        <v>0.92929292929292928</v>
      </c>
      <c r="H117" s="380">
        <v>10</v>
      </c>
      <c r="I117" s="381">
        <v>10</v>
      </c>
      <c r="J117" s="371">
        <v>100</v>
      </c>
      <c r="K117" s="372">
        <v>50</v>
      </c>
      <c r="L117" s="373">
        <v>50</v>
      </c>
      <c r="M117" s="374">
        <v>100</v>
      </c>
      <c r="N117" s="372">
        <v>50</v>
      </c>
      <c r="O117" s="373">
        <v>0</v>
      </c>
      <c r="P117" s="374">
        <v>0</v>
      </c>
      <c r="Q117" s="372">
        <v>10</v>
      </c>
      <c r="R117" s="373">
        <v>10</v>
      </c>
      <c r="S117" s="373">
        <v>100</v>
      </c>
      <c r="T117" s="372">
        <v>50</v>
      </c>
      <c r="U117" s="373">
        <v>30</v>
      </c>
      <c r="V117" s="374">
        <v>60</v>
      </c>
      <c r="W117" s="372">
        <v>50</v>
      </c>
      <c r="X117" s="373">
        <v>50</v>
      </c>
      <c r="Y117" s="373">
        <v>100</v>
      </c>
      <c r="Z117" s="375">
        <v>20</v>
      </c>
      <c r="AA117" s="373">
        <v>20</v>
      </c>
      <c r="AB117" s="373">
        <v>100</v>
      </c>
      <c r="AC117" s="372">
        <v>10</v>
      </c>
      <c r="AD117" s="373">
        <v>10</v>
      </c>
      <c r="AE117" s="373">
        <v>100</v>
      </c>
      <c r="AF117" s="375">
        <v>10</v>
      </c>
      <c r="AG117" s="373">
        <v>10</v>
      </c>
      <c r="AH117" s="373">
        <v>100</v>
      </c>
      <c r="AI117" s="372">
        <v>20</v>
      </c>
      <c r="AJ117" s="373">
        <v>20</v>
      </c>
      <c r="AK117" s="373">
        <v>100</v>
      </c>
      <c r="AL117" s="372">
        <v>20</v>
      </c>
      <c r="AM117" s="373">
        <v>20</v>
      </c>
      <c r="AN117" s="373">
        <v>100</v>
      </c>
      <c r="AO117" s="372">
        <v>20</v>
      </c>
      <c r="AP117" s="373">
        <v>20</v>
      </c>
      <c r="AQ117" s="373">
        <v>100</v>
      </c>
      <c r="AR117" s="375">
        <v>20</v>
      </c>
      <c r="AS117" s="373">
        <v>30</v>
      </c>
      <c r="AT117" s="373">
        <v>150</v>
      </c>
      <c r="AU117" s="373">
        <v>100</v>
      </c>
      <c r="AV117" s="373">
        <v>100</v>
      </c>
      <c r="AW117" s="373">
        <v>100</v>
      </c>
      <c r="AX117" s="373">
        <v>10</v>
      </c>
      <c r="AY117" s="373">
        <v>10</v>
      </c>
      <c r="AZ117" s="373">
        <v>100</v>
      </c>
      <c r="BA117" s="373">
        <v>10</v>
      </c>
      <c r="BB117" s="373">
        <v>10</v>
      </c>
      <c r="BC117" s="373">
        <v>100</v>
      </c>
      <c r="BD117" s="373">
        <v>20</v>
      </c>
      <c r="BE117" s="373">
        <v>20</v>
      </c>
      <c r="BF117" s="373">
        <v>100</v>
      </c>
      <c r="BG117" s="373">
        <v>40</v>
      </c>
      <c r="BH117" s="373">
        <v>40</v>
      </c>
      <c r="BI117" s="373">
        <v>100</v>
      </c>
      <c r="BJ117" s="373">
        <v>30</v>
      </c>
      <c r="BK117" s="373">
        <v>20</v>
      </c>
      <c r="BL117" s="373">
        <v>66.666666666666657</v>
      </c>
      <c r="BM117" s="373">
        <v>40</v>
      </c>
      <c r="BN117" s="373">
        <v>40</v>
      </c>
      <c r="BO117" s="373">
        <v>100</v>
      </c>
      <c r="BP117" s="373">
        <v>30</v>
      </c>
      <c r="BQ117" s="373">
        <v>30</v>
      </c>
      <c r="BR117" s="373">
        <v>100</v>
      </c>
      <c r="BS117" s="373">
        <v>30</v>
      </c>
      <c r="BT117" s="373">
        <v>30</v>
      </c>
      <c r="BU117" s="373">
        <v>100</v>
      </c>
      <c r="BV117" s="373">
        <v>80</v>
      </c>
      <c r="BW117" s="373">
        <v>80</v>
      </c>
      <c r="BX117" s="373">
        <v>100</v>
      </c>
      <c r="BY117" s="373">
        <v>10</v>
      </c>
      <c r="BZ117" s="373">
        <v>10</v>
      </c>
      <c r="CA117" s="373">
        <v>100</v>
      </c>
      <c r="CB117" s="373">
        <v>10</v>
      </c>
      <c r="CC117" s="373">
        <v>20</v>
      </c>
      <c r="CD117" s="373">
        <v>200</v>
      </c>
      <c r="CE117" s="373">
        <v>10</v>
      </c>
      <c r="CF117" s="373">
        <v>0</v>
      </c>
      <c r="CG117" s="373">
        <v>0</v>
      </c>
      <c r="CH117" s="373">
        <v>90</v>
      </c>
      <c r="CI117" s="373">
        <v>90</v>
      </c>
      <c r="CJ117" s="373">
        <v>100</v>
      </c>
      <c r="CK117" s="373">
        <v>10</v>
      </c>
      <c r="CL117" s="373">
        <v>10</v>
      </c>
      <c r="CM117" s="373">
        <v>100</v>
      </c>
      <c r="CN117" s="373">
        <v>50</v>
      </c>
      <c r="CO117" s="373">
        <v>50</v>
      </c>
      <c r="CP117" s="373">
        <v>100</v>
      </c>
      <c r="CQ117" s="373">
        <v>60</v>
      </c>
      <c r="CR117" s="373">
        <v>60</v>
      </c>
      <c r="CS117" s="373">
        <v>100</v>
      </c>
      <c r="CT117" s="373">
        <v>10</v>
      </c>
      <c r="CU117" s="373">
        <v>10</v>
      </c>
      <c r="CV117" s="373">
        <v>100</v>
      </c>
      <c r="CW117" s="373">
        <v>10</v>
      </c>
      <c r="CX117" s="373">
        <v>10</v>
      </c>
      <c r="CY117" s="373">
        <v>100</v>
      </c>
    </row>
    <row r="118" spans="1:103" ht="67.5" x14ac:dyDescent="0.25">
      <c r="A118" s="252" t="s">
        <v>1229</v>
      </c>
      <c r="B118" s="365" t="s">
        <v>1206</v>
      </c>
      <c r="C118" s="397" t="s">
        <v>1230</v>
      </c>
      <c r="D118" s="395" t="s">
        <v>1231</v>
      </c>
      <c r="E118" s="379">
        <v>960</v>
      </c>
      <c r="F118" s="368">
        <v>893</v>
      </c>
      <c r="G118" s="369">
        <v>0.9302083333333333</v>
      </c>
      <c r="H118" s="380">
        <v>30</v>
      </c>
      <c r="I118" s="381">
        <v>30</v>
      </c>
      <c r="J118" s="371">
        <v>100</v>
      </c>
      <c r="K118" s="372">
        <v>30</v>
      </c>
      <c r="L118" s="373">
        <v>38</v>
      </c>
      <c r="M118" s="374">
        <v>126.66666666666666</v>
      </c>
      <c r="N118" s="372">
        <v>30</v>
      </c>
      <c r="O118" s="373">
        <v>4</v>
      </c>
      <c r="P118" s="374">
        <v>13.333333333333334</v>
      </c>
      <c r="Q118" s="372">
        <v>30</v>
      </c>
      <c r="R118" s="373">
        <v>32</v>
      </c>
      <c r="S118" s="373">
        <v>106.66666666666667</v>
      </c>
      <c r="T118" s="372">
        <v>30</v>
      </c>
      <c r="U118" s="373">
        <v>29</v>
      </c>
      <c r="V118" s="374">
        <v>96.666666666666671</v>
      </c>
      <c r="W118" s="372">
        <v>30</v>
      </c>
      <c r="X118" s="373">
        <v>31</v>
      </c>
      <c r="Y118" s="373">
        <v>103.33333333333334</v>
      </c>
      <c r="Z118" s="375">
        <v>30</v>
      </c>
      <c r="AA118" s="373">
        <v>60</v>
      </c>
      <c r="AB118" s="373">
        <v>200</v>
      </c>
      <c r="AC118" s="372">
        <v>30</v>
      </c>
      <c r="AD118" s="373">
        <v>27</v>
      </c>
      <c r="AE118" s="373">
        <v>90</v>
      </c>
      <c r="AF118" s="375">
        <v>30</v>
      </c>
      <c r="AG118" s="373">
        <v>25</v>
      </c>
      <c r="AH118" s="373">
        <v>83.333333333333343</v>
      </c>
      <c r="AI118" s="372">
        <v>30</v>
      </c>
      <c r="AJ118" s="373">
        <v>30</v>
      </c>
      <c r="AK118" s="373">
        <v>100</v>
      </c>
      <c r="AL118" s="372">
        <v>30</v>
      </c>
      <c r="AM118" s="373">
        <v>30</v>
      </c>
      <c r="AN118" s="373">
        <v>100</v>
      </c>
      <c r="AO118" s="372">
        <v>30</v>
      </c>
      <c r="AP118" s="373">
        <v>28</v>
      </c>
      <c r="AQ118" s="373">
        <v>93.333333333333329</v>
      </c>
      <c r="AR118" s="375">
        <v>30</v>
      </c>
      <c r="AS118" s="373">
        <v>10</v>
      </c>
      <c r="AT118" s="373">
        <v>33.333333333333329</v>
      </c>
      <c r="AU118" s="373">
        <v>30</v>
      </c>
      <c r="AV118" s="373">
        <v>38</v>
      </c>
      <c r="AW118" s="373">
        <v>126.66666666666666</v>
      </c>
      <c r="AX118" s="373">
        <v>30</v>
      </c>
      <c r="AY118" s="373">
        <v>7</v>
      </c>
      <c r="AZ118" s="373">
        <v>23.333333333333332</v>
      </c>
      <c r="BA118" s="373">
        <v>30</v>
      </c>
      <c r="BB118" s="373">
        <v>30</v>
      </c>
      <c r="BC118" s="373">
        <v>100</v>
      </c>
      <c r="BD118" s="373">
        <v>30</v>
      </c>
      <c r="BE118" s="373">
        <v>20</v>
      </c>
      <c r="BF118" s="373">
        <v>66.666666666666657</v>
      </c>
      <c r="BG118" s="373">
        <v>30</v>
      </c>
      <c r="BH118" s="373">
        <v>30</v>
      </c>
      <c r="BI118" s="373">
        <v>100</v>
      </c>
      <c r="BJ118" s="373">
        <v>30</v>
      </c>
      <c r="BK118" s="373">
        <v>29</v>
      </c>
      <c r="BL118" s="373">
        <v>96.666666666666671</v>
      </c>
      <c r="BM118" s="373">
        <v>30</v>
      </c>
      <c r="BN118" s="373">
        <v>30</v>
      </c>
      <c r="BO118" s="373">
        <v>100</v>
      </c>
      <c r="BP118" s="373">
        <v>30</v>
      </c>
      <c r="BQ118" s="373">
        <v>30</v>
      </c>
      <c r="BR118" s="373">
        <v>100</v>
      </c>
      <c r="BS118" s="373">
        <v>30</v>
      </c>
      <c r="BT118" s="373">
        <v>30</v>
      </c>
      <c r="BU118" s="373">
        <v>100</v>
      </c>
      <c r="BV118" s="373">
        <v>30</v>
      </c>
      <c r="BW118" s="373">
        <v>30</v>
      </c>
      <c r="BX118" s="373">
        <v>100</v>
      </c>
      <c r="BY118" s="373">
        <v>30</v>
      </c>
      <c r="BZ118" s="373">
        <v>30</v>
      </c>
      <c r="CA118" s="373">
        <v>100</v>
      </c>
      <c r="CB118" s="373">
        <v>30</v>
      </c>
      <c r="CC118" s="373">
        <v>30</v>
      </c>
      <c r="CD118" s="373">
        <v>100</v>
      </c>
      <c r="CE118" s="373">
        <v>30</v>
      </c>
      <c r="CF118" s="373">
        <v>0</v>
      </c>
      <c r="CG118" s="373">
        <v>0</v>
      </c>
      <c r="CH118" s="373">
        <v>30</v>
      </c>
      <c r="CI118" s="373">
        <v>31</v>
      </c>
      <c r="CJ118" s="373">
        <v>103.33333333333334</v>
      </c>
      <c r="CK118" s="373">
        <v>30</v>
      </c>
      <c r="CL118" s="373">
        <v>30</v>
      </c>
      <c r="CM118" s="373">
        <v>100</v>
      </c>
      <c r="CN118" s="373">
        <v>30</v>
      </c>
      <c r="CO118" s="373">
        <v>34</v>
      </c>
      <c r="CP118" s="373">
        <v>113.33333333333333</v>
      </c>
      <c r="CQ118" s="373">
        <v>30</v>
      </c>
      <c r="CR118" s="373">
        <v>30</v>
      </c>
      <c r="CS118" s="373">
        <v>100</v>
      </c>
      <c r="CT118" s="373">
        <v>30</v>
      </c>
      <c r="CU118" s="373">
        <v>30</v>
      </c>
      <c r="CV118" s="373">
        <v>100</v>
      </c>
      <c r="CW118" s="373">
        <v>30</v>
      </c>
      <c r="CX118" s="373">
        <v>30</v>
      </c>
      <c r="CY118" s="373">
        <v>100</v>
      </c>
    </row>
    <row r="119" spans="1:103" ht="67.5" x14ac:dyDescent="0.25">
      <c r="A119" s="252" t="s">
        <v>1232</v>
      </c>
      <c r="B119" s="365" t="s">
        <v>1206</v>
      </c>
      <c r="C119" s="397"/>
      <c r="D119" s="395" t="s">
        <v>1224</v>
      </c>
      <c r="E119" s="379">
        <v>9600</v>
      </c>
      <c r="F119" s="368">
        <v>8930</v>
      </c>
      <c r="G119" s="369">
        <v>0.9302083333333333</v>
      </c>
      <c r="H119" s="380">
        <v>300</v>
      </c>
      <c r="I119" s="381">
        <v>300</v>
      </c>
      <c r="J119" s="371">
        <v>100</v>
      </c>
      <c r="K119" s="372">
        <v>300</v>
      </c>
      <c r="L119" s="373">
        <v>380</v>
      </c>
      <c r="M119" s="374">
        <v>126.66666666666666</v>
      </c>
      <c r="N119" s="372">
        <v>300</v>
      </c>
      <c r="O119" s="373">
        <v>40</v>
      </c>
      <c r="P119" s="374">
        <v>13.333333333333334</v>
      </c>
      <c r="Q119" s="372">
        <v>300</v>
      </c>
      <c r="R119" s="373">
        <v>320</v>
      </c>
      <c r="S119" s="373">
        <v>106.66666666666667</v>
      </c>
      <c r="T119" s="372">
        <v>300</v>
      </c>
      <c r="U119" s="373">
        <v>290</v>
      </c>
      <c r="V119" s="374">
        <v>96.666666666666671</v>
      </c>
      <c r="W119" s="372">
        <v>300</v>
      </c>
      <c r="X119" s="373">
        <v>310</v>
      </c>
      <c r="Y119" s="373">
        <v>103.33333333333334</v>
      </c>
      <c r="Z119" s="375">
        <v>300</v>
      </c>
      <c r="AA119" s="373">
        <v>600</v>
      </c>
      <c r="AB119" s="373">
        <v>200</v>
      </c>
      <c r="AC119" s="372">
        <v>300</v>
      </c>
      <c r="AD119" s="373">
        <v>270</v>
      </c>
      <c r="AE119" s="373">
        <v>90</v>
      </c>
      <c r="AF119" s="375">
        <v>300</v>
      </c>
      <c r="AG119" s="373">
        <v>250</v>
      </c>
      <c r="AH119" s="373">
        <v>83.333333333333343</v>
      </c>
      <c r="AI119" s="372">
        <v>300</v>
      </c>
      <c r="AJ119" s="373">
        <v>300</v>
      </c>
      <c r="AK119" s="373">
        <v>100</v>
      </c>
      <c r="AL119" s="372">
        <v>300</v>
      </c>
      <c r="AM119" s="373">
        <v>300</v>
      </c>
      <c r="AN119" s="373">
        <v>100</v>
      </c>
      <c r="AO119" s="372">
        <v>300</v>
      </c>
      <c r="AP119" s="373">
        <v>280</v>
      </c>
      <c r="AQ119" s="373">
        <v>93.333333333333329</v>
      </c>
      <c r="AR119" s="375">
        <v>300</v>
      </c>
      <c r="AS119" s="373">
        <v>100</v>
      </c>
      <c r="AT119" s="373">
        <v>33.333333333333329</v>
      </c>
      <c r="AU119" s="373">
        <v>300</v>
      </c>
      <c r="AV119" s="373">
        <v>380</v>
      </c>
      <c r="AW119" s="373">
        <v>126.66666666666666</v>
      </c>
      <c r="AX119" s="373">
        <v>300</v>
      </c>
      <c r="AY119" s="373">
        <v>70</v>
      </c>
      <c r="AZ119" s="373">
        <v>23.333333333333332</v>
      </c>
      <c r="BA119" s="373">
        <v>300</v>
      </c>
      <c r="BB119" s="373">
        <v>300</v>
      </c>
      <c r="BC119" s="373">
        <v>100</v>
      </c>
      <c r="BD119" s="373">
        <v>300</v>
      </c>
      <c r="BE119" s="373">
        <v>200</v>
      </c>
      <c r="BF119" s="373">
        <v>66.666666666666657</v>
      </c>
      <c r="BG119" s="373">
        <v>300</v>
      </c>
      <c r="BH119" s="373">
        <v>300</v>
      </c>
      <c r="BI119" s="373">
        <v>100</v>
      </c>
      <c r="BJ119" s="373">
        <v>300</v>
      </c>
      <c r="BK119" s="373">
        <v>290</v>
      </c>
      <c r="BL119" s="373">
        <v>96.666666666666671</v>
      </c>
      <c r="BM119" s="373">
        <v>300</v>
      </c>
      <c r="BN119" s="373">
        <v>300</v>
      </c>
      <c r="BO119" s="373">
        <v>100</v>
      </c>
      <c r="BP119" s="373">
        <v>300</v>
      </c>
      <c r="BQ119" s="373">
        <v>300</v>
      </c>
      <c r="BR119" s="373">
        <v>100</v>
      </c>
      <c r="BS119" s="373">
        <v>300</v>
      </c>
      <c r="BT119" s="373">
        <v>300</v>
      </c>
      <c r="BU119" s="373">
        <v>100</v>
      </c>
      <c r="BV119" s="373">
        <v>300</v>
      </c>
      <c r="BW119" s="373">
        <v>300</v>
      </c>
      <c r="BX119" s="373">
        <v>100</v>
      </c>
      <c r="BY119" s="373">
        <v>300</v>
      </c>
      <c r="BZ119" s="373">
        <v>300</v>
      </c>
      <c r="CA119" s="373">
        <v>100</v>
      </c>
      <c r="CB119" s="373">
        <v>300</v>
      </c>
      <c r="CC119" s="373">
        <v>300</v>
      </c>
      <c r="CD119" s="373">
        <v>100</v>
      </c>
      <c r="CE119" s="373">
        <v>300</v>
      </c>
      <c r="CF119" s="373">
        <v>0</v>
      </c>
      <c r="CG119" s="373">
        <v>0</v>
      </c>
      <c r="CH119" s="373">
        <v>300</v>
      </c>
      <c r="CI119" s="373">
        <v>310</v>
      </c>
      <c r="CJ119" s="373">
        <v>103.33333333333334</v>
      </c>
      <c r="CK119" s="373">
        <v>300</v>
      </c>
      <c r="CL119" s="373">
        <v>300</v>
      </c>
      <c r="CM119" s="373">
        <v>100</v>
      </c>
      <c r="CN119" s="373">
        <v>300</v>
      </c>
      <c r="CO119" s="373">
        <v>340</v>
      </c>
      <c r="CP119" s="373">
        <v>113.33333333333333</v>
      </c>
      <c r="CQ119" s="373">
        <v>300</v>
      </c>
      <c r="CR119" s="373">
        <v>300</v>
      </c>
      <c r="CS119" s="373">
        <v>100</v>
      </c>
      <c r="CT119" s="373">
        <v>300</v>
      </c>
      <c r="CU119" s="373">
        <v>300</v>
      </c>
      <c r="CV119" s="373">
        <v>100</v>
      </c>
      <c r="CW119" s="373">
        <v>300</v>
      </c>
      <c r="CX119" s="373">
        <v>300</v>
      </c>
      <c r="CY119" s="373">
        <v>100</v>
      </c>
    </row>
    <row r="120" spans="1:103" ht="67.5" x14ac:dyDescent="0.25">
      <c r="A120" s="252" t="s">
        <v>1233</v>
      </c>
      <c r="B120" s="365" t="s">
        <v>1206</v>
      </c>
      <c r="C120" s="397" t="s">
        <v>1234</v>
      </c>
      <c r="D120" s="396" t="s">
        <v>1231</v>
      </c>
      <c r="E120" s="379">
        <v>698</v>
      </c>
      <c r="F120" s="368">
        <v>720</v>
      </c>
      <c r="G120" s="369">
        <v>1.0315186246418337</v>
      </c>
      <c r="H120" s="380">
        <v>0</v>
      </c>
      <c r="I120" s="381">
        <v>0</v>
      </c>
      <c r="J120" s="371" t="s">
        <v>1548</v>
      </c>
      <c r="K120" s="372">
        <v>79</v>
      </c>
      <c r="L120" s="373">
        <v>78</v>
      </c>
      <c r="M120" s="374">
        <v>98.734177215189874</v>
      </c>
      <c r="N120" s="372">
        <v>4</v>
      </c>
      <c r="O120" s="373">
        <v>3</v>
      </c>
      <c r="P120" s="374">
        <v>75</v>
      </c>
      <c r="Q120" s="372">
        <v>5</v>
      </c>
      <c r="R120" s="373">
        <v>5</v>
      </c>
      <c r="S120" s="373">
        <v>100</v>
      </c>
      <c r="T120" s="372">
        <v>1</v>
      </c>
      <c r="U120" s="373">
        <v>1</v>
      </c>
      <c r="V120" s="374">
        <v>100</v>
      </c>
      <c r="W120" s="372">
        <v>12</v>
      </c>
      <c r="X120" s="373">
        <v>12</v>
      </c>
      <c r="Y120" s="373">
        <v>100</v>
      </c>
      <c r="Z120" s="375">
        <v>18</v>
      </c>
      <c r="AA120" s="373">
        <v>19</v>
      </c>
      <c r="AB120" s="373">
        <v>105.55555555555556</v>
      </c>
      <c r="AC120" s="372">
        <v>1</v>
      </c>
      <c r="AD120" s="373">
        <v>1</v>
      </c>
      <c r="AE120" s="373">
        <v>100</v>
      </c>
      <c r="AF120" s="375">
        <v>3</v>
      </c>
      <c r="AG120" s="373">
        <v>3</v>
      </c>
      <c r="AH120" s="373">
        <v>100</v>
      </c>
      <c r="AI120" s="372">
        <v>59</v>
      </c>
      <c r="AJ120" s="373">
        <v>59</v>
      </c>
      <c r="AK120" s="373">
        <v>100</v>
      </c>
      <c r="AL120" s="372">
        <v>2</v>
      </c>
      <c r="AM120" s="373">
        <v>2</v>
      </c>
      <c r="AN120" s="373">
        <v>100</v>
      </c>
      <c r="AO120" s="372">
        <v>16</v>
      </c>
      <c r="AP120" s="373">
        <v>16</v>
      </c>
      <c r="AQ120" s="373">
        <v>100</v>
      </c>
      <c r="AR120" s="375">
        <v>4</v>
      </c>
      <c r="AS120" s="373">
        <v>4</v>
      </c>
      <c r="AT120" s="373">
        <v>100</v>
      </c>
      <c r="AU120" s="373">
        <v>74</v>
      </c>
      <c r="AV120" s="373">
        <v>106</v>
      </c>
      <c r="AW120" s="373">
        <v>143.24324324324326</v>
      </c>
      <c r="AX120" s="373">
        <v>1</v>
      </c>
      <c r="AY120" s="373">
        <v>1</v>
      </c>
      <c r="AZ120" s="373">
        <v>100</v>
      </c>
      <c r="BA120" s="373">
        <v>0</v>
      </c>
      <c r="BB120" s="373">
        <v>0</v>
      </c>
      <c r="BC120" s="373" t="s">
        <v>1548</v>
      </c>
      <c r="BD120" s="373">
        <v>1</v>
      </c>
      <c r="BE120" s="373">
        <v>1</v>
      </c>
      <c r="BF120" s="373">
        <v>100</v>
      </c>
      <c r="BG120" s="373">
        <v>9</v>
      </c>
      <c r="BH120" s="373">
        <v>9</v>
      </c>
      <c r="BI120" s="373">
        <v>100</v>
      </c>
      <c r="BJ120" s="373">
        <v>1</v>
      </c>
      <c r="BK120" s="373">
        <v>2</v>
      </c>
      <c r="BL120" s="373">
        <v>200</v>
      </c>
      <c r="BM120" s="373">
        <v>6</v>
      </c>
      <c r="BN120" s="373">
        <v>6</v>
      </c>
      <c r="BO120" s="373">
        <v>100</v>
      </c>
      <c r="BP120" s="373">
        <v>11</v>
      </c>
      <c r="BQ120" s="373">
        <v>11</v>
      </c>
      <c r="BR120" s="373">
        <v>100</v>
      </c>
      <c r="BS120" s="373">
        <v>8</v>
      </c>
      <c r="BT120" s="373">
        <v>8</v>
      </c>
      <c r="BU120" s="373">
        <v>100</v>
      </c>
      <c r="BV120" s="373">
        <v>1</v>
      </c>
      <c r="BW120" s="373">
        <v>1</v>
      </c>
      <c r="BX120" s="373">
        <v>100</v>
      </c>
      <c r="BY120" s="373">
        <v>54</v>
      </c>
      <c r="BZ120" s="373">
        <v>45</v>
      </c>
      <c r="CA120" s="373">
        <v>83.333333333333343</v>
      </c>
      <c r="CB120" s="373">
        <v>27</v>
      </c>
      <c r="CC120" s="373">
        <v>24</v>
      </c>
      <c r="CD120" s="373">
        <v>88.888888888888886</v>
      </c>
      <c r="CE120" s="373">
        <v>0</v>
      </c>
      <c r="CF120" s="373">
        <v>0</v>
      </c>
      <c r="CG120" s="373" t="s">
        <v>1548</v>
      </c>
      <c r="CH120" s="373">
        <v>67</v>
      </c>
      <c r="CI120" s="373">
        <v>71</v>
      </c>
      <c r="CJ120" s="373">
        <v>105.97014925373134</v>
      </c>
      <c r="CK120" s="373">
        <v>3</v>
      </c>
      <c r="CL120" s="373">
        <v>3</v>
      </c>
      <c r="CM120" s="373">
        <v>100</v>
      </c>
      <c r="CN120" s="373">
        <v>47</v>
      </c>
      <c r="CO120" s="373">
        <v>48</v>
      </c>
      <c r="CP120" s="373">
        <v>102.12765957446808</v>
      </c>
      <c r="CQ120" s="373">
        <v>184</v>
      </c>
      <c r="CR120" s="373">
        <v>181</v>
      </c>
      <c r="CS120" s="373">
        <v>98.369565217391312</v>
      </c>
      <c r="CT120" s="373">
        <v>0</v>
      </c>
      <c r="CU120" s="373">
        <v>0</v>
      </c>
      <c r="CV120" s="373" t="s">
        <v>1548</v>
      </c>
      <c r="CW120" s="373">
        <v>0</v>
      </c>
      <c r="CX120" s="373">
        <v>0</v>
      </c>
      <c r="CY120" s="373" t="s">
        <v>1548</v>
      </c>
    </row>
    <row r="121" spans="1:103" ht="67.5" x14ac:dyDescent="0.25">
      <c r="A121" s="252" t="s">
        <v>1235</v>
      </c>
      <c r="B121" s="365" t="s">
        <v>1206</v>
      </c>
      <c r="C121" s="397"/>
      <c r="D121" s="397" t="s">
        <v>1224</v>
      </c>
      <c r="E121" s="379">
        <v>20940</v>
      </c>
      <c r="F121" s="368">
        <v>21600</v>
      </c>
      <c r="G121" s="369">
        <v>1.0315186246418337</v>
      </c>
      <c r="H121" s="380">
        <v>0</v>
      </c>
      <c r="I121" s="381">
        <v>0</v>
      </c>
      <c r="J121" s="371" t="s">
        <v>1548</v>
      </c>
      <c r="K121" s="372">
        <v>2370</v>
      </c>
      <c r="L121" s="373">
        <v>2340</v>
      </c>
      <c r="M121" s="374">
        <v>98.734177215189874</v>
      </c>
      <c r="N121" s="372">
        <v>120</v>
      </c>
      <c r="O121" s="373">
        <v>90</v>
      </c>
      <c r="P121" s="374">
        <v>75</v>
      </c>
      <c r="Q121" s="372">
        <v>150</v>
      </c>
      <c r="R121" s="373">
        <v>150</v>
      </c>
      <c r="S121" s="373">
        <v>100</v>
      </c>
      <c r="T121" s="372">
        <v>30</v>
      </c>
      <c r="U121" s="373">
        <v>30</v>
      </c>
      <c r="V121" s="374">
        <v>100</v>
      </c>
      <c r="W121" s="372">
        <v>360</v>
      </c>
      <c r="X121" s="373">
        <v>360</v>
      </c>
      <c r="Y121" s="373">
        <v>100</v>
      </c>
      <c r="Z121" s="375">
        <v>540</v>
      </c>
      <c r="AA121" s="373">
        <v>570</v>
      </c>
      <c r="AB121" s="373">
        <v>105.55555555555556</v>
      </c>
      <c r="AC121" s="372">
        <v>30</v>
      </c>
      <c r="AD121" s="373">
        <v>30</v>
      </c>
      <c r="AE121" s="373">
        <v>100</v>
      </c>
      <c r="AF121" s="375">
        <v>90</v>
      </c>
      <c r="AG121" s="373">
        <v>90</v>
      </c>
      <c r="AH121" s="373">
        <v>100</v>
      </c>
      <c r="AI121" s="372">
        <v>1770</v>
      </c>
      <c r="AJ121" s="373">
        <v>1770</v>
      </c>
      <c r="AK121" s="373">
        <v>100</v>
      </c>
      <c r="AL121" s="372">
        <v>60</v>
      </c>
      <c r="AM121" s="373">
        <v>60</v>
      </c>
      <c r="AN121" s="373">
        <v>100</v>
      </c>
      <c r="AO121" s="372">
        <v>480</v>
      </c>
      <c r="AP121" s="373">
        <v>480</v>
      </c>
      <c r="AQ121" s="373">
        <v>100</v>
      </c>
      <c r="AR121" s="375">
        <v>120</v>
      </c>
      <c r="AS121" s="373">
        <v>120</v>
      </c>
      <c r="AT121" s="373">
        <v>100</v>
      </c>
      <c r="AU121" s="373">
        <v>2220</v>
      </c>
      <c r="AV121" s="373">
        <v>3180</v>
      </c>
      <c r="AW121" s="373">
        <v>143.24324324324326</v>
      </c>
      <c r="AX121" s="373">
        <v>30</v>
      </c>
      <c r="AY121" s="373">
        <v>30</v>
      </c>
      <c r="AZ121" s="373">
        <v>100</v>
      </c>
      <c r="BA121" s="373">
        <v>0</v>
      </c>
      <c r="BB121" s="373">
        <v>0</v>
      </c>
      <c r="BC121" s="373" t="s">
        <v>1548</v>
      </c>
      <c r="BD121" s="373">
        <v>30</v>
      </c>
      <c r="BE121" s="373">
        <v>30</v>
      </c>
      <c r="BF121" s="373">
        <v>100</v>
      </c>
      <c r="BG121" s="373">
        <v>270</v>
      </c>
      <c r="BH121" s="373">
        <v>270</v>
      </c>
      <c r="BI121" s="373">
        <v>100</v>
      </c>
      <c r="BJ121" s="373">
        <v>30</v>
      </c>
      <c r="BK121" s="373">
        <v>60</v>
      </c>
      <c r="BL121" s="373">
        <v>200</v>
      </c>
      <c r="BM121" s="373">
        <v>180</v>
      </c>
      <c r="BN121" s="373">
        <v>180</v>
      </c>
      <c r="BO121" s="373">
        <v>100</v>
      </c>
      <c r="BP121" s="373">
        <v>330</v>
      </c>
      <c r="BQ121" s="373">
        <v>330</v>
      </c>
      <c r="BR121" s="373">
        <v>100</v>
      </c>
      <c r="BS121" s="373">
        <v>240</v>
      </c>
      <c r="BT121" s="373">
        <v>240</v>
      </c>
      <c r="BU121" s="373">
        <v>100</v>
      </c>
      <c r="BV121" s="373">
        <v>30</v>
      </c>
      <c r="BW121" s="373">
        <v>30</v>
      </c>
      <c r="BX121" s="373">
        <v>100</v>
      </c>
      <c r="BY121" s="373">
        <v>1620</v>
      </c>
      <c r="BZ121" s="373">
        <v>1350</v>
      </c>
      <c r="CA121" s="373">
        <v>83.333333333333343</v>
      </c>
      <c r="CB121" s="373">
        <v>810</v>
      </c>
      <c r="CC121" s="373">
        <v>720</v>
      </c>
      <c r="CD121" s="373">
        <v>88.888888888888886</v>
      </c>
      <c r="CE121" s="373">
        <v>0</v>
      </c>
      <c r="CF121" s="373">
        <v>0</v>
      </c>
      <c r="CG121" s="373" t="s">
        <v>1548</v>
      </c>
      <c r="CH121" s="373">
        <v>2010</v>
      </c>
      <c r="CI121" s="373">
        <v>2130</v>
      </c>
      <c r="CJ121" s="373">
        <v>105.97014925373134</v>
      </c>
      <c r="CK121" s="373">
        <v>90</v>
      </c>
      <c r="CL121" s="373">
        <v>90</v>
      </c>
      <c r="CM121" s="373">
        <v>100</v>
      </c>
      <c r="CN121" s="373">
        <v>1410</v>
      </c>
      <c r="CO121" s="373">
        <v>1440</v>
      </c>
      <c r="CP121" s="373">
        <v>102.12765957446808</v>
      </c>
      <c r="CQ121" s="373">
        <v>5520</v>
      </c>
      <c r="CR121" s="373">
        <v>5430</v>
      </c>
      <c r="CS121" s="373">
        <v>98.369565217391312</v>
      </c>
      <c r="CT121" s="373">
        <v>0</v>
      </c>
      <c r="CU121" s="373">
        <v>0</v>
      </c>
      <c r="CV121" s="373" t="s">
        <v>1548</v>
      </c>
      <c r="CW121" s="373">
        <v>0</v>
      </c>
      <c r="CX121" s="373">
        <v>0</v>
      </c>
      <c r="CY121" s="373" t="s">
        <v>1548</v>
      </c>
    </row>
    <row r="122" spans="1:103" ht="67.5" x14ac:dyDescent="0.25">
      <c r="A122" s="252" t="s">
        <v>1236</v>
      </c>
      <c r="B122" s="365" t="s">
        <v>1206</v>
      </c>
      <c r="C122" s="397" t="s">
        <v>1237</v>
      </c>
      <c r="D122" s="396" t="s">
        <v>1231</v>
      </c>
      <c r="E122" s="379">
        <v>2235</v>
      </c>
      <c r="F122" s="368">
        <v>2149</v>
      </c>
      <c r="G122" s="369">
        <v>0.96152125279642053</v>
      </c>
      <c r="H122" s="380">
        <v>51</v>
      </c>
      <c r="I122" s="381">
        <v>48</v>
      </c>
      <c r="J122" s="371">
        <v>94.117647058823522</v>
      </c>
      <c r="K122" s="372">
        <v>116</v>
      </c>
      <c r="L122" s="373">
        <v>121</v>
      </c>
      <c r="M122" s="374">
        <v>104.31034482758621</v>
      </c>
      <c r="N122" s="372">
        <v>35</v>
      </c>
      <c r="O122" s="373">
        <v>4</v>
      </c>
      <c r="P122" s="374">
        <v>11.428571428571429</v>
      </c>
      <c r="Q122" s="372">
        <v>51</v>
      </c>
      <c r="R122" s="373">
        <v>43</v>
      </c>
      <c r="S122" s="373">
        <v>84.313725490196077</v>
      </c>
      <c r="T122" s="372">
        <v>55</v>
      </c>
      <c r="U122" s="373">
        <v>52</v>
      </c>
      <c r="V122" s="374">
        <v>94.545454545454547</v>
      </c>
      <c r="W122" s="372">
        <v>116</v>
      </c>
      <c r="X122" s="373">
        <v>117</v>
      </c>
      <c r="Y122" s="373">
        <v>100.86206896551724</v>
      </c>
      <c r="Z122" s="375">
        <v>32</v>
      </c>
      <c r="AA122" s="373">
        <v>62</v>
      </c>
      <c r="AB122" s="373">
        <v>193.75</v>
      </c>
      <c r="AC122" s="372">
        <v>71</v>
      </c>
      <c r="AD122" s="373">
        <v>60</v>
      </c>
      <c r="AE122" s="373">
        <v>84.507042253521121</v>
      </c>
      <c r="AF122" s="375">
        <v>81</v>
      </c>
      <c r="AG122" s="373">
        <v>77</v>
      </c>
      <c r="AH122" s="373">
        <v>95.061728395061735</v>
      </c>
      <c r="AI122" s="372">
        <v>68</v>
      </c>
      <c r="AJ122" s="373">
        <v>61</v>
      </c>
      <c r="AK122" s="373">
        <v>89.705882352941174</v>
      </c>
      <c r="AL122" s="372">
        <v>54</v>
      </c>
      <c r="AM122" s="373">
        <v>54</v>
      </c>
      <c r="AN122" s="373">
        <v>100</v>
      </c>
      <c r="AO122" s="372">
        <v>42</v>
      </c>
      <c r="AP122" s="373">
        <v>40</v>
      </c>
      <c r="AQ122" s="373">
        <v>95.238095238095227</v>
      </c>
      <c r="AR122" s="375">
        <v>32</v>
      </c>
      <c r="AS122" s="373">
        <v>13</v>
      </c>
      <c r="AT122" s="373">
        <v>40.625</v>
      </c>
      <c r="AU122" s="373">
        <v>260</v>
      </c>
      <c r="AV122" s="373">
        <v>273</v>
      </c>
      <c r="AW122" s="373">
        <v>105</v>
      </c>
      <c r="AX122" s="373">
        <v>31</v>
      </c>
      <c r="AY122" s="373">
        <v>8</v>
      </c>
      <c r="AZ122" s="373">
        <v>25.806451612903224</v>
      </c>
      <c r="BA122" s="373">
        <v>31</v>
      </c>
      <c r="BB122" s="373">
        <v>31</v>
      </c>
      <c r="BC122" s="373">
        <v>100</v>
      </c>
      <c r="BD122" s="373">
        <v>52</v>
      </c>
      <c r="BE122" s="373">
        <v>42</v>
      </c>
      <c r="BF122" s="373">
        <v>80.769230769230774</v>
      </c>
      <c r="BG122" s="373">
        <v>74</v>
      </c>
      <c r="BH122" s="373">
        <v>74</v>
      </c>
      <c r="BI122" s="373">
        <v>100</v>
      </c>
      <c r="BJ122" s="373">
        <v>53</v>
      </c>
      <c r="BK122" s="373">
        <v>55</v>
      </c>
      <c r="BL122" s="373">
        <v>103.77358490566037</v>
      </c>
      <c r="BM122" s="373">
        <v>89</v>
      </c>
      <c r="BN122" s="373">
        <v>89</v>
      </c>
      <c r="BO122" s="373">
        <v>100</v>
      </c>
      <c r="BP122" s="373">
        <v>113</v>
      </c>
      <c r="BQ122" s="373">
        <v>113</v>
      </c>
      <c r="BR122" s="373">
        <v>100</v>
      </c>
      <c r="BS122" s="373">
        <v>33</v>
      </c>
      <c r="BT122" s="373">
        <v>33</v>
      </c>
      <c r="BU122" s="373">
        <v>100</v>
      </c>
      <c r="BV122" s="373">
        <v>38</v>
      </c>
      <c r="BW122" s="373">
        <v>38</v>
      </c>
      <c r="BX122" s="373">
        <v>100</v>
      </c>
      <c r="BY122" s="373">
        <v>31</v>
      </c>
      <c r="BZ122" s="373">
        <v>31</v>
      </c>
      <c r="CA122" s="373">
        <v>100</v>
      </c>
      <c r="CB122" s="373">
        <v>61</v>
      </c>
      <c r="CC122" s="373">
        <v>62</v>
      </c>
      <c r="CD122" s="373">
        <v>101.63934426229508</v>
      </c>
      <c r="CE122" s="373">
        <v>41</v>
      </c>
      <c r="CF122" s="373">
        <v>0</v>
      </c>
      <c r="CG122" s="373">
        <v>0</v>
      </c>
      <c r="CH122" s="373">
        <v>177</v>
      </c>
      <c r="CI122" s="373">
        <v>173</v>
      </c>
      <c r="CJ122" s="373">
        <v>97.740112994350284</v>
      </c>
      <c r="CK122" s="373">
        <v>31</v>
      </c>
      <c r="CL122" s="373">
        <v>31</v>
      </c>
      <c r="CM122" s="373">
        <v>100</v>
      </c>
      <c r="CN122" s="373">
        <v>155</v>
      </c>
      <c r="CO122" s="373">
        <v>183</v>
      </c>
      <c r="CP122" s="373">
        <v>118.06451612903226</v>
      </c>
      <c r="CQ122" s="373">
        <v>96</v>
      </c>
      <c r="CR122" s="373">
        <v>96</v>
      </c>
      <c r="CS122" s="373">
        <v>100</v>
      </c>
      <c r="CT122" s="373">
        <v>31</v>
      </c>
      <c r="CU122" s="373">
        <v>31</v>
      </c>
      <c r="CV122" s="373">
        <v>100</v>
      </c>
      <c r="CW122" s="373">
        <v>34</v>
      </c>
      <c r="CX122" s="373">
        <v>34</v>
      </c>
      <c r="CY122" s="373">
        <v>100</v>
      </c>
    </row>
    <row r="123" spans="1:103" ht="67.5" x14ac:dyDescent="0.25">
      <c r="A123" s="252" t="s">
        <v>1238</v>
      </c>
      <c r="B123" s="365" t="s">
        <v>1206</v>
      </c>
      <c r="C123" s="397"/>
      <c r="D123" s="397" t="s">
        <v>1224</v>
      </c>
      <c r="E123" s="379">
        <v>22410</v>
      </c>
      <c r="F123" s="368">
        <v>21490</v>
      </c>
      <c r="G123" s="369">
        <v>0.95894689870593486</v>
      </c>
      <c r="H123" s="380">
        <v>510</v>
      </c>
      <c r="I123" s="381">
        <v>480</v>
      </c>
      <c r="J123" s="371">
        <v>94.117647058823522</v>
      </c>
      <c r="K123" s="372">
        <v>1160</v>
      </c>
      <c r="L123" s="373">
        <v>1210</v>
      </c>
      <c r="M123" s="374">
        <v>104.31034482758621</v>
      </c>
      <c r="N123" s="372">
        <v>350</v>
      </c>
      <c r="O123" s="373">
        <v>40</v>
      </c>
      <c r="P123" s="374">
        <v>11.428571428571429</v>
      </c>
      <c r="Q123" s="372">
        <v>510</v>
      </c>
      <c r="R123" s="373">
        <v>430</v>
      </c>
      <c r="S123" s="373">
        <v>84.313725490196077</v>
      </c>
      <c r="T123" s="372">
        <v>550</v>
      </c>
      <c r="U123" s="373">
        <v>520</v>
      </c>
      <c r="V123" s="374">
        <v>94.545454545454547</v>
      </c>
      <c r="W123" s="372">
        <v>1160</v>
      </c>
      <c r="X123" s="373">
        <v>1170</v>
      </c>
      <c r="Y123" s="373">
        <v>100.86206896551724</v>
      </c>
      <c r="Z123" s="375">
        <v>320</v>
      </c>
      <c r="AA123" s="373">
        <v>620</v>
      </c>
      <c r="AB123" s="373">
        <v>193.75</v>
      </c>
      <c r="AC123" s="372">
        <v>710</v>
      </c>
      <c r="AD123" s="373">
        <v>600</v>
      </c>
      <c r="AE123" s="373">
        <v>84.507042253521121</v>
      </c>
      <c r="AF123" s="375">
        <v>810</v>
      </c>
      <c r="AG123" s="373">
        <v>770</v>
      </c>
      <c r="AH123" s="373">
        <v>95.061728395061735</v>
      </c>
      <c r="AI123" s="372">
        <v>680</v>
      </c>
      <c r="AJ123" s="373">
        <v>610</v>
      </c>
      <c r="AK123" s="373">
        <v>89.705882352941174</v>
      </c>
      <c r="AL123" s="372">
        <v>540</v>
      </c>
      <c r="AM123" s="373">
        <v>540</v>
      </c>
      <c r="AN123" s="373">
        <v>100</v>
      </c>
      <c r="AO123" s="372">
        <v>420</v>
      </c>
      <c r="AP123" s="373">
        <v>400</v>
      </c>
      <c r="AQ123" s="373">
        <v>95.238095238095227</v>
      </c>
      <c r="AR123" s="375">
        <v>320</v>
      </c>
      <c r="AS123" s="373">
        <v>130</v>
      </c>
      <c r="AT123" s="373">
        <v>40.625</v>
      </c>
      <c r="AU123" s="373">
        <v>2660</v>
      </c>
      <c r="AV123" s="373">
        <v>2730</v>
      </c>
      <c r="AW123" s="373">
        <v>102.63157894736842</v>
      </c>
      <c r="AX123" s="373">
        <v>310</v>
      </c>
      <c r="AY123" s="373">
        <v>80</v>
      </c>
      <c r="AZ123" s="373">
        <v>25.806451612903224</v>
      </c>
      <c r="BA123" s="373">
        <v>310</v>
      </c>
      <c r="BB123" s="373">
        <v>310</v>
      </c>
      <c r="BC123" s="373">
        <v>100</v>
      </c>
      <c r="BD123" s="373">
        <v>520</v>
      </c>
      <c r="BE123" s="373">
        <v>420</v>
      </c>
      <c r="BF123" s="373">
        <v>80.769230769230774</v>
      </c>
      <c r="BG123" s="373">
        <v>740</v>
      </c>
      <c r="BH123" s="373">
        <v>740</v>
      </c>
      <c r="BI123" s="373">
        <v>100</v>
      </c>
      <c r="BJ123" s="373">
        <v>530</v>
      </c>
      <c r="BK123" s="373">
        <v>550</v>
      </c>
      <c r="BL123" s="373">
        <v>103.77358490566037</v>
      </c>
      <c r="BM123" s="373">
        <v>890</v>
      </c>
      <c r="BN123" s="373">
        <v>890</v>
      </c>
      <c r="BO123" s="373">
        <v>100</v>
      </c>
      <c r="BP123" s="373">
        <v>1130</v>
      </c>
      <c r="BQ123" s="373">
        <v>1130</v>
      </c>
      <c r="BR123" s="373">
        <v>100</v>
      </c>
      <c r="BS123" s="373">
        <v>330</v>
      </c>
      <c r="BT123" s="373">
        <v>330</v>
      </c>
      <c r="BU123" s="373">
        <v>100</v>
      </c>
      <c r="BV123" s="373">
        <v>380</v>
      </c>
      <c r="BW123" s="373">
        <v>380</v>
      </c>
      <c r="BX123" s="373">
        <v>100</v>
      </c>
      <c r="BY123" s="373">
        <v>310</v>
      </c>
      <c r="BZ123" s="373">
        <v>310</v>
      </c>
      <c r="CA123" s="373">
        <v>100</v>
      </c>
      <c r="CB123" s="373">
        <v>610</v>
      </c>
      <c r="CC123" s="373">
        <v>620</v>
      </c>
      <c r="CD123" s="373">
        <v>101.63934426229508</v>
      </c>
      <c r="CE123" s="373">
        <v>410</v>
      </c>
      <c r="CF123" s="373">
        <v>0</v>
      </c>
      <c r="CG123" s="373">
        <v>0</v>
      </c>
      <c r="CH123" s="373">
        <v>1770</v>
      </c>
      <c r="CI123" s="373">
        <v>1730</v>
      </c>
      <c r="CJ123" s="373">
        <v>97.740112994350284</v>
      </c>
      <c r="CK123" s="373">
        <v>310</v>
      </c>
      <c r="CL123" s="373">
        <v>310</v>
      </c>
      <c r="CM123" s="373">
        <v>100</v>
      </c>
      <c r="CN123" s="373">
        <v>1550</v>
      </c>
      <c r="CO123" s="373">
        <v>1830</v>
      </c>
      <c r="CP123" s="373">
        <v>118.06451612903226</v>
      </c>
      <c r="CQ123" s="373">
        <v>960</v>
      </c>
      <c r="CR123" s="373">
        <v>960</v>
      </c>
      <c r="CS123" s="373">
        <v>100</v>
      </c>
      <c r="CT123" s="373">
        <v>310</v>
      </c>
      <c r="CU123" s="373">
        <v>310</v>
      </c>
      <c r="CV123" s="373">
        <v>100</v>
      </c>
      <c r="CW123" s="373">
        <v>340</v>
      </c>
      <c r="CX123" s="373">
        <v>340</v>
      </c>
      <c r="CY123" s="373">
        <v>100</v>
      </c>
    </row>
    <row r="124" spans="1:103" ht="67.5" x14ac:dyDescent="0.25">
      <c r="A124" s="252" t="s">
        <v>1239</v>
      </c>
      <c r="B124" s="365" t="s">
        <v>1206</v>
      </c>
      <c r="C124" s="397" t="s">
        <v>1240</v>
      </c>
      <c r="D124" s="62" t="s">
        <v>1241</v>
      </c>
      <c r="E124" s="379">
        <v>0</v>
      </c>
      <c r="F124" s="368">
        <v>0</v>
      </c>
      <c r="G124" s="369" t="s">
        <v>668</v>
      </c>
      <c r="H124" s="370">
        <v>0</v>
      </c>
      <c r="I124" s="371">
        <v>0</v>
      </c>
      <c r="J124" s="371" t="s">
        <v>1548</v>
      </c>
      <c r="K124" s="382">
        <v>0</v>
      </c>
      <c r="L124" s="371">
        <v>0</v>
      </c>
      <c r="M124" s="374" t="s">
        <v>1548</v>
      </c>
      <c r="N124" s="372">
        <v>0</v>
      </c>
      <c r="O124" s="373">
        <v>0</v>
      </c>
      <c r="P124" s="374" t="s">
        <v>1548</v>
      </c>
      <c r="Q124" s="372">
        <v>0</v>
      </c>
      <c r="R124" s="373">
        <v>0</v>
      </c>
      <c r="S124" s="373" t="s">
        <v>1548</v>
      </c>
      <c r="T124" s="372">
        <v>0</v>
      </c>
      <c r="U124" s="373">
        <v>0</v>
      </c>
      <c r="V124" s="374" t="s">
        <v>1548</v>
      </c>
      <c r="W124" s="372">
        <v>0</v>
      </c>
      <c r="X124" s="373">
        <v>0</v>
      </c>
      <c r="Y124" s="373" t="s">
        <v>1548</v>
      </c>
      <c r="Z124" s="375">
        <v>0</v>
      </c>
      <c r="AA124" s="373">
        <v>0</v>
      </c>
      <c r="AB124" s="373" t="s">
        <v>1548</v>
      </c>
      <c r="AC124" s="372">
        <v>0</v>
      </c>
      <c r="AD124" s="373">
        <v>0</v>
      </c>
      <c r="AE124" s="373" t="s">
        <v>1548</v>
      </c>
      <c r="AF124" s="375">
        <v>0</v>
      </c>
      <c r="AG124" s="373">
        <v>0</v>
      </c>
      <c r="AH124" s="373" t="s">
        <v>1548</v>
      </c>
      <c r="AI124" s="372">
        <v>0</v>
      </c>
      <c r="AJ124" s="373">
        <v>0</v>
      </c>
      <c r="AK124" s="373" t="s">
        <v>1548</v>
      </c>
      <c r="AL124" s="372">
        <v>0</v>
      </c>
      <c r="AM124" s="373">
        <v>0</v>
      </c>
      <c r="AN124" s="373" t="s">
        <v>1548</v>
      </c>
      <c r="AO124" s="372">
        <v>0</v>
      </c>
      <c r="AP124" s="373">
        <v>0</v>
      </c>
      <c r="AQ124" s="373" t="s">
        <v>1548</v>
      </c>
      <c r="AR124" s="375">
        <v>0</v>
      </c>
      <c r="AS124" s="373">
        <v>0</v>
      </c>
      <c r="AT124" s="373" t="s">
        <v>1548</v>
      </c>
      <c r="AU124" s="373">
        <v>0</v>
      </c>
      <c r="AV124" s="373">
        <v>0</v>
      </c>
      <c r="AW124" s="373" t="s">
        <v>1548</v>
      </c>
      <c r="AX124" s="373">
        <v>0</v>
      </c>
      <c r="AY124" s="373">
        <v>0</v>
      </c>
      <c r="AZ124" s="373" t="s">
        <v>1548</v>
      </c>
      <c r="BA124" s="373">
        <v>0</v>
      </c>
      <c r="BB124" s="373">
        <v>0</v>
      </c>
      <c r="BC124" s="373" t="s">
        <v>1548</v>
      </c>
      <c r="BD124" s="373">
        <v>0</v>
      </c>
      <c r="BE124" s="373">
        <v>0</v>
      </c>
      <c r="BF124" s="373" t="s">
        <v>1548</v>
      </c>
      <c r="BG124" s="373">
        <v>0</v>
      </c>
      <c r="BH124" s="373">
        <v>0</v>
      </c>
      <c r="BI124" s="373" t="s">
        <v>1548</v>
      </c>
      <c r="BJ124" s="373">
        <v>0</v>
      </c>
      <c r="BK124" s="373">
        <v>0</v>
      </c>
      <c r="BL124" s="373" t="s">
        <v>1548</v>
      </c>
      <c r="BM124" s="373">
        <v>0</v>
      </c>
      <c r="BN124" s="373">
        <v>0</v>
      </c>
      <c r="BO124" s="373" t="s">
        <v>1548</v>
      </c>
      <c r="BP124" s="373">
        <v>0</v>
      </c>
      <c r="BQ124" s="373">
        <v>0</v>
      </c>
      <c r="BR124" s="373" t="s">
        <v>1548</v>
      </c>
      <c r="BS124" s="373">
        <v>0</v>
      </c>
      <c r="BT124" s="373">
        <v>0</v>
      </c>
      <c r="BU124" s="373" t="s">
        <v>1548</v>
      </c>
      <c r="BV124" s="373">
        <v>0</v>
      </c>
      <c r="BW124" s="373">
        <v>0</v>
      </c>
      <c r="BX124" s="373" t="s">
        <v>1548</v>
      </c>
      <c r="BY124" s="373">
        <v>0</v>
      </c>
      <c r="BZ124" s="373">
        <v>0</v>
      </c>
      <c r="CA124" s="373" t="s">
        <v>1548</v>
      </c>
      <c r="CB124" s="373">
        <v>0</v>
      </c>
      <c r="CC124" s="373">
        <v>0</v>
      </c>
      <c r="CD124" s="373" t="s">
        <v>1548</v>
      </c>
      <c r="CE124" s="373">
        <v>0</v>
      </c>
      <c r="CF124" s="373">
        <v>0</v>
      </c>
      <c r="CG124" s="373" t="s">
        <v>1548</v>
      </c>
      <c r="CH124" s="373">
        <v>0</v>
      </c>
      <c r="CI124" s="373">
        <v>0</v>
      </c>
      <c r="CJ124" s="373" t="s">
        <v>1548</v>
      </c>
      <c r="CK124" s="373">
        <v>0</v>
      </c>
      <c r="CL124" s="373">
        <v>0</v>
      </c>
      <c r="CM124" s="373" t="s">
        <v>1548</v>
      </c>
      <c r="CN124" s="373">
        <v>0</v>
      </c>
      <c r="CO124" s="373">
        <v>0</v>
      </c>
      <c r="CP124" s="373" t="s">
        <v>1548</v>
      </c>
      <c r="CQ124" s="373">
        <v>0</v>
      </c>
      <c r="CR124" s="373">
        <v>0</v>
      </c>
      <c r="CS124" s="373" t="s">
        <v>1548</v>
      </c>
      <c r="CT124" s="373">
        <v>0</v>
      </c>
      <c r="CU124" s="373">
        <v>0</v>
      </c>
      <c r="CV124" s="373" t="s">
        <v>1548</v>
      </c>
      <c r="CW124" s="373">
        <v>0</v>
      </c>
      <c r="CX124" s="373">
        <v>0</v>
      </c>
      <c r="CY124" s="373" t="s">
        <v>1548</v>
      </c>
    </row>
    <row r="125" spans="1:103" ht="67.5" x14ac:dyDescent="0.25">
      <c r="A125" s="252" t="s">
        <v>1242</v>
      </c>
      <c r="B125" s="365" t="s">
        <v>1206</v>
      </c>
      <c r="C125" s="397"/>
      <c r="D125" s="62" t="s">
        <v>1243</v>
      </c>
      <c r="E125" s="379">
        <v>0</v>
      </c>
      <c r="F125" s="368">
        <v>0</v>
      </c>
      <c r="G125" s="369" t="s">
        <v>668</v>
      </c>
      <c r="H125" s="370">
        <v>0</v>
      </c>
      <c r="I125" s="371">
        <v>0</v>
      </c>
      <c r="J125" s="371" t="s">
        <v>1548</v>
      </c>
      <c r="K125" s="382">
        <v>0</v>
      </c>
      <c r="L125" s="371">
        <v>0</v>
      </c>
      <c r="M125" s="374" t="s">
        <v>1548</v>
      </c>
      <c r="N125" s="372">
        <v>0</v>
      </c>
      <c r="O125" s="373">
        <v>0</v>
      </c>
      <c r="P125" s="374" t="s">
        <v>1548</v>
      </c>
      <c r="Q125" s="372">
        <v>0</v>
      </c>
      <c r="R125" s="373">
        <v>0</v>
      </c>
      <c r="S125" s="373" t="s">
        <v>1548</v>
      </c>
      <c r="T125" s="372">
        <v>0</v>
      </c>
      <c r="U125" s="373">
        <v>0</v>
      </c>
      <c r="V125" s="374" t="s">
        <v>1548</v>
      </c>
      <c r="W125" s="372">
        <v>0</v>
      </c>
      <c r="X125" s="373">
        <v>0</v>
      </c>
      <c r="Y125" s="373" t="s">
        <v>1548</v>
      </c>
      <c r="Z125" s="375">
        <v>0</v>
      </c>
      <c r="AA125" s="373">
        <v>0</v>
      </c>
      <c r="AB125" s="373" t="s">
        <v>1548</v>
      </c>
      <c r="AC125" s="372">
        <v>0</v>
      </c>
      <c r="AD125" s="373">
        <v>0</v>
      </c>
      <c r="AE125" s="373" t="s">
        <v>1548</v>
      </c>
      <c r="AF125" s="375">
        <v>0</v>
      </c>
      <c r="AG125" s="373">
        <v>0</v>
      </c>
      <c r="AH125" s="373" t="s">
        <v>1548</v>
      </c>
      <c r="AI125" s="372">
        <v>0</v>
      </c>
      <c r="AJ125" s="373">
        <v>0</v>
      </c>
      <c r="AK125" s="373" t="s">
        <v>1548</v>
      </c>
      <c r="AL125" s="372">
        <v>0</v>
      </c>
      <c r="AM125" s="373">
        <v>0</v>
      </c>
      <c r="AN125" s="373" t="s">
        <v>1548</v>
      </c>
      <c r="AO125" s="372">
        <v>0</v>
      </c>
      <c r="AP125" s="373">
        <v>0</v>
      </c>
      <c r="AQ125" s="373" t="s">
        <v>1548</v>
      </c>
      <c r="AR125" s="375">
        <v>0</v>
      </c>
      <c r="AS125" s="373">
        <v>0</v>
      </c>
      <c r="AT125" s="373" t="s">
        <v>1548</v>
      </c>
      <c r="AU125" s="373">
        <v>0</v>
      </c>
      <c r="AV125" s="373">
        <v>0</v>
      </c>
      <c r="AW125" s="373" t="s">
        <v>1548</v>
      </c>
      <c r="AX125" s="373">
        <v>0</v>
      </c>
      <c r="AY125" s="373">
        <v>0</v>
      </c>
      <c r="AZ125" s="373" t="s">
        <v>1548</v>
      </c>
      <c r="BA125" s="373">
        <v>0</v>
      </c>
      <c r="BB125" s="373">
        <v>0</v>
      </c>
      <c r="BC125" s="373" t="s">
        <v>1548</v>
      </c>
      <c r="BD125" s="373">
        <v>0</v>
      </c>
      <c r="BE125" s="373">
        <v>0</v>
      </c>
      <c r="BF125" s="373" t="s">
        <v>1548</v>
      </c>
      <c r="BG125" s="373">
        <v>0</v>
      </c>
      <c r="BH125" s="373">
        <v>0</v>
      </c>
      <c r="BI125" s="373" t="s">
        <v>1548</v>
      </c>
      <c r="BJ125" s="373">
        <v>0</v>
      </c>
      <c r="BK125" s="373">
        <v>0</v>
      </c>
      <c r="BL125" s="373" t="s">
        <v>1548</v>
      </c>
      <c r="BM125" s="373">
        <v>0</v>
      </c>
      <c r="BN125" s="373">
        <v>0</v>
      </c>
      <c r="BO125" s="373" t="s">
        <v>1548</v>
      </c>
      <c r="BP125" s="373">
        <v>0</v>
      </c>
      <c r="BQ125" s="373">
        <v>0</v>
      </c>
      <c r="BR125" s="373" t="s">
        <v>1548</v>
      </c>
      <c r="BS125" s="373">
        <v>0</v>
      </c>
      <c r="BT125" s="373">
        <v>0</v>
      </c>
      <c r="BU125" s="373" t="s">
        <v>1548</v>
      </c>
      <c r="BV125" s="373">
        <v>0</v>
      </c>
      <c r="BW125" s="373">
        <v>0</v>
      </c>
      <c r="BX125" s="373" t="s">
        <v>1548</v>
      </c>
      <c r="BY125" s="373">
        <v>0</v>
      </c>
      <c r="BZ125" s="373">
        <v>0</v>
      </c>
      <c r="CA125" s="373" t="s">
        <v>1548</v>
      </c>
      <c r="CB125" s="373">
        <v>0</v>
      </c>
      <c r="CC125" s="373">
        <v>0</v>
      </c>
      <c r="CD125" s="373" t="s">
        <v>1548</v>
      </c>
      <c r="CE125" s="373">
        <v>0</v>
      </c>
      <c r="CF125" s="373">
        <v>0</v>
      </c>
      <c r="CG125" s="373" t="s">
        <v>1548</v>
      </c>
      <c r="CH125" s="373">
        <v>0</v>
      </c>
      <c r="CI125" s="373">
        <v>0</v>
      </c>
      <c r="CJ125" s="373" t="s">
        <v>1548</v>
      </c>
      <c r="CK125" s="373">
        <v>0</v>
      </c>
      <c r="CL125" s="373">
        <v>0</v>
      </c>
      <c r="CM125" s="373" t="s">
        <v>1548</v>
      </c>
      <c r="CN125" s="373">
        <v>0</v>
      </c>
      <c r="CO125" s="373">
        <v>0</v>
      </c>
      <c r="CP125" s="373" t="s">
        <v>1548</v>
      </c>
      <c r="CQ125" s="373">
        <v>0</v>
      </c>
      <c r="CR125" s="373">
        <v>0</v>
      </c>
      <c r="CS125" s="373" t="s">
        <v>1548</v>
      </c>
      <c r="CT125" s="373">
        <v>0</v>
      </c>
      <c r="CU125" s="373">
        <v>0</v>
      </c>
      <c r="CV125" s="373" t="s">
        <v>1548</v>
      </c>
      <c r="CW125" s="373">
        <v>0</v>
      </c>
      <c r="CX125" s="373">
        <v>0</v>
      </c>
      <c r="CY125" s="373" t="s">
        <v>1548</v>
      </c>
    </row>
    <row r="126" spans="1:103" ht="67.5" x14ac:dyDescent="0.25">
      <c r="A126" s="252" t="s">
        <v>1244</v>
      </c>
      <c r="B126" s="365" t="s">
        <v>1206</v>
      </c>
      <c r="C126" s="397"/>
      <c r="D126" s="62" t="s">
        <v>1245</v>
      </c>
      <c r="E126" s="379">
        <v>0</v>
      </c>
      <c r="F126" s="368">
        <v>0</v>
      </c>
      <c r="G126" s="369" t="s">
        <v>668</v>
      </c>
      <c r="H126" s="370">
        <v>0</v>
      </c>
      <c r="I126" s="371">
        <v>0</v>
      </c>
      <c r="J126" s="371" t="s">
        <v>1548</v>
      </c>
      <c r="K126" s="382">
        <v>0</v>
      </c>
      <c r="L126" s="373">
        <v>0</v>
      </c>
      <c r="M126" s="374" t="s">
        <v>1548</v>
      </c>
      <c r="N126" s="372">
        <v>0</v>
      </c>
      <c r="O126" s="373">
        <v>0</v>
      </c>
      <c r="P126" s="374" t="s">
        <v>1548</v>
      </c>
      <c r="Q126" s="372">
        <v>0</v>
      </c>
      <c r="R126" s="373">
        <v>0</v>
      </c>
      <c r="S126" s="373" t="s">
        <v>1548</v>
      </c>
      <c r="T126" s="372">
        <v>0</v>
      </c>
      <c r="U126" s="373">
        <v>0</v>
      </c>
      <c r="V126" s="374" t="s">
        <v>1548</v>
      </c>
      <c r="W126" s="372">
        <v>0</v>
      </c>
      <c r="X126" s="373">
        <v>0</v>
      </c>
      <c r="Y126" s="373" t="s">
        <v>1548</v>
      </c>
      <c r="Z126" s="375">
        <v>0</v>
      </c>
      <c r="AA126" s="373">
        <v>0</v>
      </c>
      <c r="AB126" s="373" t="s">
        <v>1548</v>
      </c>
      <c r="AC126" s="372">
        <v>0</v>
      </c>
      <c r="AD126" s="373">
        <v>0</v>
      </c>
      <c r="AE126" s="373" t="s">
        <v>1548</v>
      </c>
      <c r="AF126" s="375">
        <v>0</v>
      </c>
      <c r="AG126" s="373">
        <v>0</v>
      </c>
      <c r="AH126" s="373" t="s">
        <v>1548</v>
      </c>
      <c r="AI126" s="372">
        <v>0</v>
      </c>
      <c r="AJ126" s="373">
        <v>0</v>
      </c>
      <c r="AK126" s="373" t="s">
        <v>1548</v>
      </c>
      <c r="AL126" s="372">
        <v>0</v>
      </c>
      <c r="AM126" s="373">
        <v>0</v>
      </c>
      <c r="AN126" s="373" t="s">
        <v>1548</v>
      </c>
      <c r="AO126" s="372">
        <v>0</v>
      </c>
      <c r="AP126" s="373">
        <v>0</v>
      </c>
      <c r="AQ126" s="373" t="s">
        <v>1548</v>
      </c>
      <c r="AR126" s="375">
        <v>0</v>
      </c>
      <c r="AS126" s="373">
        <v>0</v>
      </c>
      <c r="AT126" s="373" t="s">
        <v>1548</v>
      </c>
      <c r="AU126" s="373">
        <v>0</v>
      </c>
      <c r="AV126" s="373">
        <v>0</v>
      </c>
      <c r="AW126" s="373" t="s">
        <v>1548</v>
      </c>
      <c r="AX126" s="373">
        <v>0</v>
      </c>
      <c r="AY126" s="373">
        <v>0</v>
      </c>
      <c r="AZ126" s="373" t="s">
        <v>1548</v>
      </c>
      <c r="BA126" s="373">
        <v>0</v>
      </c>
      <c r="BB126" s="373">
        <v>0</v>
      </c>
      <c r="BC126" s="373" t="s">
        <v>1548</v>
      </c>
      <c r="BD126" s="373">
        <v>0</v>
      </c>
      <c r="BE126" s="373">
        <v>0</v>
      </c>
      <c r="BF126" s="373" t="s">
        <v>1548</v>
      </c>
      <c r="BG126" s="373">
        <v>0</v>
      </c>
      <c r="BH126" s="373">
        <v>0</v>
      </c>
      <c r="BI126" s="373" t="s">
        <v>1548</v>
      </c>
      <c r="BJ126" s="373">
        <v>0</v>
      </c>
      <c r="BK126" s="373">
        <v>0</v>
      </c>
      <c r="BL126" s="373" t="s">
        <v>1548</v>
      </c>
      <c r="BM126" s="373">
        <v>0</v>
      </c>
      <c r="BN126" s="373">
        <v>0</v>
      </c>
      <c r="BO126" s="373" t="s">
        <v>1548</v>
      </c>
      <c r="BP126" s="373">
        <v>0</v>
      </c>
      <c r="BQ126" s="373">
        <v>0</v>
      </c>
      <c r="BR126" s="373" t="s">
        <v>1548</v>
      </c>
      <c r="BS126" s="373">
        <v>0</v>
      </c>
      <c r="BT126" s="373">
        <v>0</v>
      </c>
      <c r="BU126" s="373" t="s">
        <v>1548</v>
      </c>
      <c r="BV126" s="373">
        <v>0</v>
      </c>
      <c r="BW126" s="373">
        <v>0</v>
      </c>
      <c r="BX126" s="373" t="s">
        <v>1548</v>
      </c>
      <c r="BY126" s="373">
        <v>0</v>
      </c>
      <c r="BZ126" s="373">
        <v>0</v>
      </c>
      <c r="CA126" s="373" t="s">
        <v>1548</v>
      </c>
      <c r="CB126" s="373">
        <v>0</v>
      </c>
      <c r="CC126" s="373">
        <v>0</v>
      </c>
      <c r="CD126" s="373" t="s">
        <v>1548</v>
      </c>
      <c r="CE126" s="373">
        <v>0</v>
      </c>
      <c r="CF126" s="373">
        <v>0</v>
      </c>
      <c r="CG126" s="373" t="s">
        <v>1548</v>
      </c>
      <c r="CH126" s="373">
        <v>0</v>
      </c>
      <c r="CI126" s="373">
        <v>0</v>
      </c>
      <c r="CJ126" s="373" t="s">
        <v>1548</v>
      </c>
      <c r="CK126" s="373">
        <v>0</v>
      </c>
      <c r="CL126" s="373">
        <v>0</v>
      </c>
      <c r="CM126" s="373" t="s">
        <v>1548</v>
      </c>
      <c r="CN126" s="373">
        <v>0</v>
      </c>
      <c r="CO126" s="373">
        <v>0</v>
      </c>
      <c r="CP126" s="373" t="s">
        <v>1548</v>
      </c>
      <c r="CQ126" s="373">
        <v>0</v>
      </c>
      <c r="CR126" s="373">
        <v>0</v>
      </c>
      <c r="CS126" s="373" t="s">
        <v>1548</v>
      </c>
      <c r="CT126" s="373">
        <v>0</v>
      </c>
      <c r="CU126" s="373">
        <v>0</v>
      </c>
      <c r="CV126" s="373" t="s">
        <v>1548</v>
      </c>
      <c r="CW126" s="373">
        <v>0</v>
      </c>
      <c r="CX126" s="373">
        <v>0</v>
      </c>
      <c r="CY126" s="373" t="s">
        <v>1548</v>
      </c>
    </row>
    <row r="127" spans="1:103" ht="67.5" x14ac:dyDescent="0.25">
      <c r="A127" s="252" t="s">
        <v>1246</v>
      </c>
      <c r="B127" s="365" t="s">
        <v>1206</v>
      </c>
      <c r="C127" s="433" t="s">
        <v>1247</v>
      </c>
      <c r="D127" s="397" t="s">
        <v>1248</v>
      </c>
      <c r="E127" s="379">
        <v>1573</v>
      </c>
      <c r="F127" s="368">
        <v>1915</v>
      </c>
      <c r="G127" s="369">
        <v>1.2174189446916719</v>
      </c>
      <c r="H127" s="380">
        <v>20</v>
      </c>
      <c r="I127" s="382">
        <v>1</v>
      </c>
      <c r="J127" s="382">
        <v>5</v>
      </c>
      <c r="K127" s="382">
        <v>50</v>
      </c>
      <c r="L127" s="373">
        <v>75</v>
      </c>
      <c r="M127" s="374">
        <v>150</v>
      </c>
      <c r="N127" s="372">
        <v>30</v>
      </c>
      <c r="O127" s="373">
        <v>64</v>
      </c>
      <c r="P127" s="374">
        <v>213.33333333333334</v>
      </c>
      <c r="Q127" s="372">
        <v>50</v>
      </c>
      <c r="R127" s="373">
        <v>12</v>
      </c>
      <c r="S127" s="373">
        <v>24</v>
      </c>
      <c r="T127" s="372">
        <v>30</v>
      </c>
      <c r="U127" s="373">
        <v>18</v>
      </c>
      <c r="V127" s="374">
        <v>60</v>
      </c>
      <c r="W127" s="372">
        <v>50</v>
      </c>
      <c r="X127" s="373">
        <v>39</v>
      </c>
      <c r="Y127" s="373">
        <v>78</v>
      </c>
      <c r="Z127" s="375">
        <v>30</v>
      </c>
      <c r="AA127" s="373">
        <v>30</v>
      </c>
      <c r="AB127" s="373">
        <v>100</v>
      </c>
      <c r="AC127" s="372">
        <v>30</v>
      </c>
      <c r="AD127" s="373">
        <v>33</v>
      </c>
      <c r="AE127" s="373">
        <v>110.00000000000001</v>
      </c>
      <c r="AF127" s="375">
        <v>30</v>
      </c>
      <c r="AG127" s="373">
        <v>9</v>
      </c>
      <c r="AH127" s="373">
        <v>30</v>
      </c>
      <c r="AI127" s="372">
        <v>50</v>
      </c>
      <c r="AJ127" s="373">
        <v>92</v>
      </c>
      <c r="AK127" s="373">
        <v>184</v>
      </c>
      <c r="AL127" s="372">
        <v>30</v>
      </c>
      <c r="AM127" s="373">
        <v>14</v>
      </c>
      <c r="AN127" s="373">
        <v>46.666666666666664</v>
      </c>
      <c r="AO127" s="372">
        <v>10</v>
      </c>
      <c r="AP127" s="373">
        <v>0</v>
      </c>
      <c r="AQ127" s="373">
        <v>0</v>
      </c>
      <c r="AR127" s="375">
        <v>15</v>
      </c>
      <c r="AS127" s="373">
        <v>16</v>
      </c>
      <c r="AT127" s="373">
        <v>106.66666666666667</v>
      </c>
      <c r="AU127" s="373">
        <v>200</v>
      </c>
      <c r="AV127" s="373">
        <v>452</v>
      </c>
      <c r="AW127" s="373">
        <v>225.99999999999997</v>
      </c>
      <c r="AX127" s="373">
        <v>10</v>
      </c>
      <c r="AY127" s="373">
        <v>12</v>
      </c>
      <c r="AZ127" s="373">
        <v>120</v>
      </c>
      <c r="BA127" s="373">
        <v>10</v>
      </c>
      <c r="BB127" s="373">
        <v>4</v>
      </c>
      <c r="BC127" s="373">
        <v>40</v>
      </c>
      <c r="BD127" s="373">
        <v>10</v>
      </c>
      <c r="BE127" s="373">
        <v>0</v>
      </c>
      <c r="BF127" s="373">
        <v>0</v>
      </c>
      <c r="BG127" s="373">
        <v>50</v>
      </c>
      <c r="BH127" s="373">
        <v>85</v>
      </c>
      <c r="BI127" s="373">
        <v>170</v>
      </c>
      <c r="BJ127" s="373">
        <v>30</v>
      </c>
      <c r="BK127" s="373">
        <v>17</v>
      </c>
      <c r="BL127" s="373">
        <v>56.666666666666664</v>
      </c>
      <c r="BM127" s="373">
        <v>50</v>
      </c>
      <c r="BN127" s="373">
        <v>40</v>
      </c>
      <c r="BO127" s="373">
        <v>80</v>
      </c>
      <c r="BP127" s="373">
        <v>50</v>
      </c>
      <c r="BQ127" s="373">
        <v>50</v>
      </c>
      <c r="BR127" s="373">
        <v>100</v>
      </c>
      <c r="BS127" s="373">
        <v>50</v>
      </c>
      <c r="BT127" s="373">
        <v>51</v>
      </c>
      <c r="BU127" s="373">
        <v>102</v>
      </c>
      <c r="BV127" s="373">
        <v>10</v>
      </c>
      <c r="BW127" s="373">
        <v>17</v>
      </c>
      <c r="BX127" s="373">
        <v>170</v>
      </c>
      <c r="BY127" s="373">
        <v>50</v>
      </c>
      <c r="BZ127" s="373">
        <v>64</v>
      </c>
      <c r="CA127" s="373">
        <v>128</v>
      </c>
      <c r="CB127" s="373">
        <v>50</v>
      </c>
      <c r="CC127" s="373">
        <v>46</v>
      </c>
      <c r="CD127" s="373">
        <v>92</v>
      </c>
      <c r="CE127" s="373">
        <v>3</v>
      </c>
      <c r="CF127" s="373">
        <v>0</v>
      </c>
      <c r="CG127" s="373">
        <v>0</v>
      </c>
      <c r="CH127" s="373">
        <v>300</v>
      </c>
      <c r="CI127" s="373">
        <v>326</v>
      </c>
      <c r="CJ127" s="373">
        <v>108.66666666666667</v>
      </c>
      <c r="CK127" s="373">
        <v>5</v>
      </c>
      <c r="CL127" s="373">
        <v>4</v>
      </c>
      <c r="CM127" s="373">
        <v>80</v>
      </c>
      <c r="CN127" s="373">
        <v>100</v>
      </c>
      <c r="CO127" s="373">
        <v>50</v>
      </c>
      <c r="CP127" s="373">
        <v>50</v>
      </c>
      <c r="CQ127" s="373">
        <v>150</v>
      </c>
      <c r="CR127" s="373">
        <v>294</v>
      </c>
      <c r="CS127" s="373">
        <v>196</v>
      </c>
      <c r="CT127" s="373">
        <v>10</v>
      </c>
      <c r="CU127" s="373">
        <v>0</v>
      </c>
      <c r="CV127" s="373">
        <v>0</v>
      </c>
      <c r="CW127" s="373">
        <v>10</v>
      </c>
      <c r="CX127" s="373">
        <v>0</v>
      </c>
      <c r="CY127" s="373">
        <v>0</v>
      </c>
    </row>
    <row r="128" spans="1:103" ht="67.5" x14ac:dyDescent="0.25">
      <c r="A128" s="252" t="s">
        <v>1249</v>
      </c>
      <c r="B128" s="365" t="s">
        <v>1206</v>
      </c>
      <c r="C128" s="434"/>
      <c r="D128" s="397" t="s">
        <v>1250</v>
      </c>
      <c r="E128" s="379">
        <v>676</v>
      </c>
      <c r="F128" s="368">
        <v>1215</v>
      </c>
      <c r="G128" s="369">
        <v>1.7973372781065089</v>
      </c>
      <c r="H128" s="380">
        <v>2</v>
      </c>
      <c r="I128" s="382">
        <v>0</v>
      </c>
      <c r="J128" s="382">
        <v>0</v>
      </c>
      <c r="K128" s="382">
        <v>5</v>
      </c>
      <c r="L128" s="373">
        <v>24</v>
      </c>
      <c r="M128" s="374">
        <v>480</v>
      </c>
      <c r="N128" s="372">
        <v>3</v>
      </c>
      <c r="O128" s="373">
        <v>3</v>
      </c>
      <c r="P128" s="374">
        <v>100</v>
      </c>
      <c r="Q128" s="372">
        <v>5</v>
      </c>
      <c r="R128" s="373">
        <v>10</v>
      </c>
      <c r="S128" s="373">
        <v>200</v>
      </c>
      <c r="T128" s="372">
        <v>3</v>
      </c>
      <c r="U128" s="373">
        <v>18</v>
      </c>
      <c r="V128" s="374">
        <v>600</v>
      </c>
      <c r="W128" s="372">
        <v>20</v>
      </c>
      <c r="X128" s="373">
        <v>26</v>
      </c>
      <c r="Y128" s="373">
        <v>130</v>
      </c>
      <c r="Z128" s="375">
        <v>15</v>
      </c>
      <c r="AA128" s="373">
        <v>15</v>
      </c>
      <c r="AB128" s="373">
        <v>100</v>
      </c>
      <c r="AC128" s="372">
        <v>3</v>
      </c>
      <c r="AD128" s="373">
        <v>2</v>
      </c>
      <c r="AE128" s="373">
        <v>66.666666666666657</v>
      </c>
      <c r="AF128" s="375">
        <v>3</v>
      </c>
      <c r="AG128" s="373">
        <v>1</v>
      </c>
      <c r="AH128" s="373">
        <v>33.333333333333329</v>
      </c>
      <c r="AI128" s="372">
        <v>50</v>
      </c>
      <c r="AJ128" s="373">
        <v>53</v>
      </c>
      <c r="AK128" s="373">
        <v>106</v>
      </c>
      <c r="AL128" s="372">
        <v>3</v>
      </c>
      <c r="AM128" s="373">
        <v>5</v>
      </c>
      <c r="AN128" s="373">
        <v>166.66666666666669</v>
      </c>
      <c r="AO128" s="372">
        <v>1</v>
      </c>
      <c r="AP128" s="373">
        <v>0</v>
      </c>
      <c r="AQ128" s="373">
        <v>0</v>
      </c>
      <c r="AR128" s="375">
        <v>3</v>
      </c>
      <c r="AS128" s="373">
        <v>2</v>
      </c>
      <c r="AT128" s="373">
        <v>66.666666666666657</v>
      </c>
      <c r="AU128" s="373">
        <v>20</v>
      </c>
      <c r="AV128" s="373">
        <v>341</v>
      </c>
      <c r="AW128" s="373">
        <v>1705</v>
      </c>
      <c r="AX128" s="373">
        <v>1</v>
      </c>
      <c r="AY128" s="373">
        <v>0</v>
      </c>
      <c r="AZ128" s="373">
        <v>0</v>
      </c>
      <c r="BA128" s="373">
        <v>1</v>
      </c>
      <c r="BB128" s="373">
        <v>0</v>
      </c>
      <c r="BC128" s="373">
        <v>0</v>
      </c>
      <c r="BD128" s="373">
        <v>1</v>
      </c>
      <c r="BE128" s="373">
        <v>0</v>
      </c>
      <c r="BF128" s="373">
        <v>0</v>
      </c>
      <c r="BG128" s="373">
        <v>5</v>
      </c>
      <c r="BH128" s="373">
        <v>26</v>
      </c>
      <c r="BI128" s="373">
        <v>520</v>
      </c>
      <c r="BJ128" s="373">
        <v>3</v>
      </c>
      <c r="BK128" s="373">
        <v>7</v>
      </c>
      <c r="BL128" s="373">
        <v>233.33333333333334</v>
      </c>
      <c r="BM128" s="373">
        <v>5</v>
      </c>
      <c r="BN128" s="373">
        <v>27</v>
      </c>
      <c r="BO128" s="373">
        <v>540</v>
      </c>
      <c r="BP128" s="373">
        <v>0</v>
      </c>
      <c r="BQ128" s="373">
        <v>20</v>
      </c>
      <c r="BR128" s="373" t="s">
        <v>1548</v>
      </c>
      <c r="BS128" s="373">
        <v>5</v>
      </c>
      <c r="BT128" s="373">
        <v>21</v>
      </c>
      <c r="BU128" s="373">
        <v>420</v>
      </c>
      <c r="BV128" s="373">
        <v>1</v>
      </c>
      <c r="BW128" s="373">
        <v>1</v>
      </c>
      <c r="BX128" s="373">
        <v>100</v>
      </c>
      <c r="BY128" s="373">
        <v>5</v>
      </c>
      <c r="BZ128" s="373">
        <v>25</v>
      </c>
      <c r="CA128" s="373">
        <v>500</v>
      </c>
      <c r="CB128" s="373">
        <v>5</v>
      </c>
      <c r="CC128" s="373">
        <v>46</v>
      </c>
      <c r="CD128" s="373">
        <v>919.99999999999989</v>
      </c>
      <c r="CE128" s="373">
        <v>1</v>
      </c>
      <c r="CF128" s="373">
        <v>0</v>
      </c>
      <c r="CG128" s="373">
        <v>0</v>
      </c>
      <c r="CH128" s="373">
        <v>280</v>
      </c>
      <c r="CI128" s="373">
        <v>281</v>
      </c>
      <c r="CJ128" s="373">
        <v>100.35714285714286</v>
      </c>
      <c r="CK128" s="373">
        <v>3</v>
      </c>
      <c r="CL128" s="373">
        <v>3</v>
      </c>
      <c r="CM128" s="373">
        <v>100</v>
      </c>
      <c r="CN128" s="373">
        <v>10</v>
      </c>
      <c r="CO128" s="373">
        <v>46</v>
      </c>
      <c r="CP128" s="373">
        <v>459.99999999999994</v>
      </c>
      <c r="CQ128" s="373">
        <v>212</v>
      </c>
      <c r="CR128" s="373">
        <v>212</v>
      </c>
      <c r="CS128" s="373">
        <v>100</v>
      </c>
      <c r="CT128" s="373">
        <v>1</v>
      </c>
      <c r="CU128" s="373">
        <v>0</v>
      </c>
      <c r="CV128" s="373">
        <v>0</v>
      </c>
      <c r="CW128" s="373">
        <v>1</v>
      </c>
      <c r="CX128" s="373">
        <v>0</v>
      </c>
      <c r="CY128" s="373">
        <v>0</v>
      </c>
    </row>
    <row r="129" spans="1:103" ht="67.5" x14ac:dyDescent="0.25">
      <c r="A129" s="252" t="s">
        <v>1251</v>
      </c>
      <c r="B129" s="365" t="s">
        <v>1206</v>
      </c>
      <c r="C129" s="434"/>
      <c r="D129" s="397" t="s">
        <v>1252</v>
      </c>
      <c r="E129" s="379">
        <v>1265</v>
      </c>
      <c r="F129" s="368">
        <v>403</v>
      </c>
      <c r="G129" s="369">
        <v>0.31857707509881422</v>
      </c>
      <c r="H129" s="370">
        <v>0</v>
      </c>
      <c r="I129" s="371">
        <v>0</v>
      </c>
      <c r="J129" s="371" t="s">
        <v>1548</v>
      </c>
      <c r="K129" s="382">
        <v>45</v>
      </c>
      <c r="L129" s="373">
        <v>9</v>
      </c>
      <c r="M129" s="374">
        <v>20</v>
      </c>
      <c r="N129" s="372">
        <v>27</v>
      </c>
      <c r="O129" s="373">
        <v>2</v>
      </c>
      <c r="P129" s="374">
        <v>7.4074074074074066</v>
      </c>
      <c r="Q129" s="372">
        <v>45</v>
      </c>
      <c r="R129" s="373">
        <v>1</v>
      </c>
      <c r="S129" s="373">
        <v>2.2222222222222223</v>
      </c>
      <c r="T129" s="372">
        <v>27</v>
      </c>
      <c r="U129" s="373">
        <v>0</v>
      </c>
      <c r="V129" s="374">
        <v>0</v>
      </c>
      <c r="W129" s="372">
        <v>45</v>
      </c>
      <c r="X129" s="373">
        <v>7</v>
      </c>
      <c r="Y129" s="373">
        <v>15.555555555555555</v>
      </c>
      <c r="Z129" s="375">
        <v>27</v>
      </c>
      <c r="AA129" s="373">
        <v>0</v>
      </c>
      <c r="AB129" s="373">
        <v>0</v>
      </c>
      <c r="AC129" s="372">
        <v>27</v>
      </c>
      <c r="AD129" s="373">
        <v>14</v>
      </c>
      <c r="AE129" s="373">
        <v>51.851851851851848</v>
      </c>
      <c r="AF129" s="375">
        <v>27</v>
      </c>
      <c r="AG129" s="373">
        <v>4</v>
      </c>
      <c r="AH129" s="373">
        <v>14.814814814814813</v>
      </c>
      <c r="AI129" s="372">
        <v>45</v>
      </c>
      <c r="AJ129" s="373">
        <v>2</v>
      </c>
      <c r="AK129" s="373">
        <v>4.4444444444444446</v>
      </c>
      <c r="AL129" s="372">
        <v>27</v>
      </c>
      <c r="AM129" s="373">
        <v>9</v>
      </c>
      <c r="AN129" s="373">
        <v>33.333333333333329</v>
      </c>
      <c r="AO129" s="372">
        <v>9</v>
      </c>
      <c r="AP129" s="373">
        <v>0</v>
      </c>
      <c r="AQ129" s="373">
        <v>0</v>
      </c>
      <c r="AR129" s="375">
        <v>14</v>
      </c>
      <c r="AS129" s="373">
        <v>6</v>
      </c>
      <c r="AT129" s="373">
        <v>42.857142857142854</v>
      </c>
      <c r="AU129" s="373">
        <v>180</v>
      </c>
      <c r="AV129" s="373">
        <v>107</v>
      </c>
      <c r="AW129" s="373">
        <v>59.444444444444443</v>
      </c>
      <c r="AX129" s="373">
        <v>9</v>
      </c>
      <c r="AY129" s="373">
        <v>0</v>
      </c>
      <c r="AZ129" s="373">
        <v>0</v>
      </c>
      <c r="BA129" s="373">
        <v>9</v>
      </c>
      <c r="BB129" s="373">
        <v>0</v>
      </c>
      <c r="BC129" s="373">
        <v>0</v>
      </c>
      <c r="BD129" s="373">
        <v>9</v>
      </c>
      <c r="BE129" s="373">
        <v>0</v>
      </c>
      <c r="BF129" s="373">
        <v>0</v>
      </c>
      <c r="BG129" s="373">
        <v>45</v>
      </c>
      <c r="BH129" s="373">
        <v>22</v>
      </c>
      <c r="BI129" s="373">
        <v>48.888888888888886</v>
      </c>
      <c r="BJ129" s="373">
        <v>27</v>
      </c>
      <c r="BK129" s="373">
        <v>5</v>
      </c>
      <c r="BL129" s="373">
        <v>18.518518518518519</v>
      </c>
      <c r="BM129" s="373">
        <v>45</v>
      </c>
      <c r="BN129" s="373">
        <v>13</v>
      </c>
      <c r="BO129" s="373">
        <v>28.888888888888886</v>
      </c>
      <c r="BP129" s="373">
        <v>0</v>
      </c>
      <c r="BQ129" s="373">
        <v>27</v>
      </c>
      <c r="BR129" s="373" t="s">
        <v>1548</v>
      </c>
      <c r="BS129" s="373">
        <v>45</v>
      </c>
      <c r="BT129" s="373">
        <v>18</v>
      </c>
      <c r="BU129" s="373">
        <v>40</v>
      </c>
      <c r="BV129" s="373">
        <v>9</v>
      </c>
      <c r="BW129" s="373">
        <v>13</v>
      </c>
      <c r="BX129" s="373">
        <v>144.44444444444443</v>
      </c>
      <c r="BY129" s="373">
        <v>45</v>
      </c>
      <c r="BZ129" s="373">
        <v>24</v>
      </c>
      <c r="CA129" s="373">
        <v>53.333333333333336</v>
      </c>
      <c r="CB129" s="373">
        <v>45</v>
      </c>
      <c r="CC129" s="373">
        <v>8</v>
      </c>
      <c r="CD129" s="373">
        <v>17.777777777777779</v>
      </c>
      <c r="CE129" s="373">
        <v>0</v>
      </c>
      <c r="CF129" s="373">
        <v>0</v>
      </c>
      <c r="CG129" s="373" t="s">
        <v>1548</v>
      </c>
      <c r="CH129" s="373">
        <v>180</v>
      </c>
      <c r="CI129" s="373">
        <v>40</v>
      </c>
      <c r="CJ129" s="373">
        <v>22.222222222222221</v>
      </c>
      <c r="CK129" s="373">
        <v>9</v>
      </c>
      <c r="CL129" s="373">
        <v>0</v>
      </c>
      <c r="CM129" s="373">
        <v>0</v>
      </c>
      <c r="CN129" s="373">
        <v>90</v>
      </c>
      <c r="CO129" s="373">
        <v>1</v>
      </c>
      <c r="CP129" s="373">
        <v>1.1111111111111112</v>
      </c>
      <c r="CQ129" s="373">
        <v>135</v>
      </c>
      <c r="CR129" s="373">
        <v>71</v>
      </c>
      <c r="CS129" s="373">
        <v>52.592592592592588</v>
      </c>
      <c r="CT129" s="373">
        <v>9</v>
      </c>
      <c r="CU129" s="373">
        <v>0</v>
      </c>
      <c r="CV129" s="373">
        <v>0</v>
      </c>
      <c r="CW129" s="373">
        <v>9</v>
      </c>
      <c r="CX129" s="373">
        <v>0</v>
      </c>
      <c r="CY129" s="373">
        <v>0</v>
      </c>
    </row>
    <row r="130" spans="1:103" ht="67.5" x14ac:dyDescent="0.25">
      <c r="A130" s="252" t="s">
        <v>1253</v>
      </c>
      <c r="B130" s="365" t="s">
        <v>1206</v>
      </c>
      <c r="C130" s="435"/>
      <c r="D130" s="397" t="s">
        <v>1254</v>
      </c>
      <c r="E130" s="379">
        <v>0</v>
      </c>
      <c r="F130" s="368">
        <v>219</v>
      </c>
      <c r="G130" s="369" t="s">
        <v>668</v>
      </c>
      <c r="H130" s="370">
        <v>0</v>
      </c>
      <c r="I130" s="371">
        <v>0</v>
      </c>
      <c r="J130" s="371" t="s">
        <v>1548</v>
      </c>
      <c r="K130" s="382">
        <v>0</v>
      </c>
      <c r="L130" s="373">
        <v>51</v>
      </c>
      <c r="M130" s="374" t="s">
        <v>1548</v>
      </c>
      <c r="N130" s="372">
        <v>0</v>
      </c>
      <c r="O130" s="373">
        <v>0</v>
      </c>
      <c r="P130" s="374" t="s">
        <v>1548</v>
      </c>
      <c r="Q130" s="372">
        <v>0</v>
      </c>
      <c r="R130" s="373">
        <v>0</v>
      </c>
      <c r="S130" s="373" t="s">
        <v>1548</v>
      </c>
      <c r="T130" s="372">
        <v>0</v>
      </c>
      <c r="U130" s="373">
        <v>0</v>
      </c>
      <c r="V130" s="374" t="s">
        <v>1548</v>
      </c>
      <c r="W130" s="372">
        <v>0</v>
      </c>
      <c r="X130" s="373">
        <v>19</v>
      </c>
      <c r="Y130" s="373" t="s">
        <v>1548</v>
      </c>
      <c r="Z130" s="375">
        <v>0</v>
      </c>
      <c r="AA130" s="373">
        <v>15</v>
      </c>
      <c r="AB130" s="373" t="s">
        <v>1548</v>
      </c>
      <c r="AC130" s="372">
        <v>0</v>
      </c>
      <c r="AD130" s="373">
        <v>2</v>
      </c>
      <c r="AE130" s="373" t="s">
        <v>1548</v>
      </c>
      <c r="AF130" s="375">
        <v>0</v>
      </c>
      <c r="AG130" s="373">
        <v>4</v>
      </c>
      <c r="AH130" s="373" t="s">
        <v>1548</v>
      </c>
      <c r="AI130" s="372">
        <v>0</v>
      </c>
      <c r="AJ130" s="373">
        <v>37</v>
      </c>
      <c r="AK130" s="373" t="s">
        <v>1548</v>
      </c>
      <c r="AL130" s="372">
        <v>0</v>
      </c>
      <c r="AM130" s="373">
        <v>0</v>
      </c>
      <c r="AN130" s="373" t="s">
        <v>1548</v>
      </c>
      <c r="AO130" s="372">
        <v>0</v>
      </c>
      <c r="AP130" s="373">
        <v>0</v>
      </c>
      <c r="AQ130" s="373" t="s">
        <v>1548</v>
      </c>
      <c r="AR130" s="375">
        <v>0</v>
      </c>
      <c r="AS130" s="373">
        <v>0</v>
      </c>
      <c r="AT130" s="373" t="s">
        <v>1548</v>
      </c>
      <c r="AU130" s="373">
        <v>0</v>
      </c>
      <c r="AV130" s="373">
        <v>4</v>
      </c>
      <c r="AW130" s="373" t="s">
        <v>1548</v>
      </c>
      <c r="AX130" s="373">
        <v>0</v>
      </c>
      <c r="AY130" s="373">
        <v>0</v>
      </c>
      <c r="AZ130" s="373" t="s">
        <v>1548</v>
      </c>
      <c r="BA130" s="373">
        <v>0</v>
      </c>
      <c r="BB130" s="373">
        <v>0</v>
      </c>
      <c r="BC130" s="373" t="s">
        <v>1548</v>
      </c>
      <c r="BD130" s="373">
        <v>0</v>
      </c>
      <c r="BE130" s="373">
        <v>0</v>
      </c>
      <c r="BF130" s="373" t="s">
        <v>1548</v>
      </c>
      <c r="BG130" s="373">
        <v>0</v>
      </c>
      <c r="BH130" s="373">
        <v>37</v>
      </c>
      <c r="BI130" s="373" t="s">
        <v>1548</v>
      </c>
      <c r="BJ130" s="373">
        <v>0</v>
      </c>
      <c r="BK130" s="373">
        <v>2</v>
      </c>
      <c r="BL130" s="373" t="s">
        <v>1548</v>
      </c>
      <c r="BM130" s="373">
        <v>0</v>
      </c>
      <c r="BN130" s="373">
        <v>0</v>
      </c>
      <c r="BO130" s="373" t="s">
        <v>1548</v>
      </c>
      <c r="BP130" s="373">
        <v>0</v>
      </c>
      <c r="BQ130" s="373">
        <v>3</v>
      </c>
      <c r="BR130" s="373" t="s">
        <v>1548</v>
      </c>
      <c r="BS130" s="373">
        <v>0</v>
      </c>
      <c r="BT130" s="373">
        <v>4</v>
      </c>
      <c r="BU130" s="373" t="s">
        <v>1548</v>
      </c>
      <c r="BV130" s="373">
        <v>0</v>
      </c>
      <c r="BW130" s="373">
        <v>3</v>
      </c>
      <c r="BX130" s="373" t="s">
        <v>1548</v>
      </c>
      <c r="BY130" s="373">
        <v>0</v>
      </c>
      <c r="BZ130" s="373">
        <v>15</v>
      </c>
      <c r="CA130" s="373" t="s">
        <v>1548</v>
      </c>
      <c r="CB130" s="373">
        <v>0</v>
      </c>
      <c r="CC130" s="373">
        <v>4</v>
      </c>
      <c r="CD130" s="373" t="s">
        <v>1548</v>
      </c>
      <c r="CE130" s="373">
        <v>0</v>
      </c>
      <c r="CF130" s="373">
        <v>0</v>
      </c>
      <c r="CG130" s="373" t="s">
        <v>1548</v>
      </c>
      <c r="CH130" s="373">
        <v>0</v>
      </c>
      <c r="CI130" s="373">
        <v>5</v>
      </c>
      <c r="CJ130" s="373" t="s">
        <v>1548</v>
      </c>
      <c r="CK130" s="373">
        <v>0</v>
      </c>
      <c r="CL130" s="373">
        <v>2</v>
      </c>
      <c r="CM130" s="373" t="s">
        <v>1548</v>
      </c>
      <c r="CN130" s="373">
        <v>0</v>
      </c>
      <c r="CO130" s="373">
        <v>0</v>
      </c>
      <c r="CP130" s="373" t="s">
        <v>1548</v>
      </c>
      <c r="CQ130" s="373">
        <v>0</v>
      </c>
      <c r="CR130" s="373">
        <v>12</v>
      </c>
      <c r="CS130" s="373" t="s">
        <v>1548</v>
      </c>
      <c r="CT130" s="373">
        <v>0</v>
      </c>
      <c r="CU130" s="373">
        <v>0</v>
      </c>
      <c r="CV130" s="373" t="s">
        <v>1548</v>
      </c>
      <c r="CW130" s="373">
        <v>0</v>
      </c>
      <c r="CX130" s="373">
        <v>0</v>
      </c>
      <c r="CY130" s="373" t="s">
        <v>1548</v>
      </c>
    </row>
    <row r="131" spans="1:103" ht="67.5" x14ac:dyDescent="0.25">
      <c r="A131" s="252" t="s">
        <v>1255</v>
      </c>
      <c r="B131" s="365" t="s">
        <v>1206</v>
      </c>
      <c r="C131" s="397" t="s">
        <v>1256</v>
      </c>
      <c r="D131" s="397" t="s">
        <v>1257</v>
      </c>
      <c r="E131" s="379">
        <v>1435</v>
      </c>
      <c r="F131" s="368">
        <v>1666</v>
      </c>
      <c r="G131" s="369">
        <v>1.1609756097560975</v>
      </c>
      <c r="H131" s="380">
        <v>100</v>
      </c>
      <c r="I131" s="381">
        <v>100</v>
      </c>
      <c r="J131" s="371">
        <v>100</v>
      </c>
      <c r="K131" s="382">
        <v>100</v>
      </c>
      <c r="L131" s="373">
        <v>129</v>
      </c>
      <c r="M131" s="374">
        <v>129</v>
      </c>
      <c r="N131" s="372">
        <v>25</v>
      </c>
      <c r="O131" s="373">
        <v>107</v>
      </c>
      <c r="P131" s="374">
        <v>428</v>
      </c>
      <c r="Q131" s="372">
        <v>25</v>
      </c>
      <c r="R131" s="373">
        <v>25</v>
      </c>
      <c r="S131" s="373">
        <v>100</v>
      </c>
      <c r="T131" s="372">
        <v>25</v>
      </c>
      <c r="U131" s="373">
        <v>15</v>
      </c>
      <c r="V131" s="374">
        <v>60</v>
      </c>
      <c r="W131" s="372">
        <v>50</v>
      </c>
      <c r="X131" s="373">
        <v>58</v>
      </c>
      <c r="Y131" s="373">
        <v>115.99999999999999</v>
      </c>
      <c r="Z131" s="375">
        <v>25</v>
      </c>
      <c r="AA131" s="373">
        <v>25</v>
      </c>
      <c r="AB131" s="373">
        <v>100</v>
      </c>
      <c r="AC131" s="372">
        <v>25</v>
      </c>
      <c r="AD131" s="373">
        <v>25</v>
      </c>
      <c r="AE131" s="373">
        <v>100</v>
      </c>
      <c r="AF131" s="375">
        <v>25</v>
      </c>
      <c r="AG131" s="373">
        <v>23</v>
      </c>
      <c r="AH131" s="373">
        <v>92</v>
      </c>
      <c r="AI131" s="372">
        <v>50</v>
      </c>
      <c r="AJ131" s="373">
        <v>48</v>
      </c>
      <c r="AK131" s="373">
        <v>96</v>
      </c>
      <c r="AL131" s="372">
        <v>25</v>
      </c>
      <c r="AM131" s="373">
        <v>25</v>
      </c>
      <c r="AN131" s="373">
        <v>100</v>
      </c>
      <c r="AO131" s="372">
        <v>25</v>
      </c>
      <c r="AP131" s="373">
        <v>26</v>
      </c>
      <c r="AQ131" s="373">
        <v>104</v>
      </c>
      <c r="AR131" s="375">
        <v>25</v>
      </c>
      <c r="AS131" s="373">
        <v>25</v>
      </c>
      <c r="AT131" s="373">
        <v>100</v>
      </c>
      <c r="AU131" s="373">
        <v>100</v>
      </c>
      <c r="AV131" s="373">
        <v>113</v>
      </c>
      <c r="AW131" s="373">
        <v>112.99999999999999</v>
      </c>
      <c r="AX131" s="373">
        <v>25</v>
      </c>
      <c r="AY131" s="373">
        <v>48</v>
      </c>
      <c r="AZ131" s="373">
        <v>192</v>
      </c>
      <c r="BA131" s="373">
        <v>25</v>
      </c>
      <c r="BB131" s="373">
        <v>95</v>
      </c>
      <c r="BC131" s="373">
        <v>380</v>
      </c>
      <c r="BD131" s="373">
        <v>25</v>
      </c>
      <c r="BE131" s="373">
        <v>4</v>
      </c>
      <c r="BF131" s="373">
        <v>16</v>
      </c>
      <c r="BG131" s="373">
        <v>25</v>
      </c>
      <c r="BH131" s="373">
        <v>25</v>
      </c>
      <c r="BI131" s="373">
        <v>100</v>
      </c>
      <c r="BJ131" s="373">
        <v>25</v>
      </c>
      <c r="BK131" s="373">
        <v>23</v>
      </c>
      <c r="BL131" s="373">
        <v>92</v>
      </c>
      <c r="BM131" s="373">
        <v>50</v>
      </c>
      <c r="BN131" s="373">
        <v>53</v>
      </c>
      <c r="BO131" s="373">
        <v>106</v>
      </c>
      <c r="BP131" s="373">
        <v>90</v>
      </c>
      <c r="BQ131" s="373">
        <v>90</v>
      </c>
      <c r="BR131" s="373">
        <v>100</v>
      </c>
      <c r="BS131" s="373">
        <v>50</v>
      </c>
      <c r="BT131" s="373">
        <v>56</v>
      </c>
      <c r="BU131" s="373">
        <v>112.00000000000001</v>
      </c>
      <c r="BV131" s="373">
        <v>25</v>
      </c>
      <c r="BW131" s="373">
        <v>25</v>
      </c>
      <c r="BX131" s="373">
        <v>100</v>
      </c>
      <c r="BY131" s="373">
        <v>25</v>
      </c>
      <c r="BZ131" s="373">
        <v>25</v>
      </c>
      <c r="CA131" s="373">
        <v>100</v>
      </c>
      <c r="CB131" s="373">
        <v>70</v>
      </c>
      <c r="CC131" s="373">
        <v>74</v>
      </c>
      <c r="CD131" s="373">
        <v>105.71428571428572</v>
      </c>
      <c r="CE131" s="373">
        <v>25</v>
      </c>
      <c r="CF131" s="373">
        <v>12</v>
      </c>
      <c r="CG131" s="373">
        <v>48</v>
      </c>
      <c r="CH131" s="373">
        <v>100</v>
      </c>
      <c r="CI131" s="373">
        <v>115</v>
      </c>
      <c r="CJ131" s="373">
        <v>114.99999999999999</v>
      </c>
      <c r="CK131" s="373">
        <v>50</v>
      </c>
      <c r="CL131" s="373">
        <v>55</v>
      </c>
      <c r="CM131" s="373">
        <v>110.00000000000001</v>
      </c>
      <c r="CN131" s="373">
        <v>100</v>
      </c>
      <c r="CO131" s="373">
        <v>135</v>
      </c>
      <c r="CP131" s="373">
        <v>135</v>
      </c>
      <c r="CQ131" s="373">
        <v>50</v>
      </c>
      <c r="CR131" s="373">
        <v>6</v>
      </c>
      <c r="CS131" s="373">
        <v>12</v>
      </c>
      <c r="CT131" s="373">
        <v>25</v>
      </c>
      <c r="CU131" s="373">
        <v>25</v>
      </c>
      <c r="CV131" s="373">
        <v>100</v>
      </c>
      <c r="CW131" s="373">
        <v>25</v>
      </c>
      <c r="CX131" s="373">
        <v>56</v>
      </c>
      <c r="CY131" s="373">
        <v>224.00000000000003</v>
      </c>
    </row>
    <row r="132" spans="1:103" ht="67.5" x14ac:dyDescent="0.25">
      <c r="A132" s="252" t="s">
        <v>1258</v>
      </c>
      <c r="B132" s="365" t="s">
        <v>1206</v>
      </c>
      <c r="C132" s="397" t="s">
        <v>1259</v>
      </c>
      <c r="D132" s="397" t="s">
        <v>1260</v>
      </c>
      <c r="E132" s="379">
        <v>2</v>
      </c>
      <c r="F132" s="368">
        <v>4</v>
      </c>
      <c r="G132" s="369">
        <v>2</v>
      </c>
      <c r="H132" s="370">
        <v>0</v>
      </c>
      <c r="I132" s="371">
        <v>0</v>
      </c>
      <c r="J132" s="371" t="s">
        <v>1548</v>
      </c>
      <c r="K132" s="382">
        <v>0</v>
      </c>
      <c r="L132" s="373">
        <v>0</v>
      </c>
      <c r="M132" s="374" t="s">
        <v>1548</v>
      </c>
      <c r="N132" s="372">
        <v>0</v>
      </c>
      <c r="O132" s="373">
        <v>0</v>
      </c>
      <c r="P132" s="374" t="s">
        <v>1548</v>
      </c>
      <c r="Q132" s="372">
        <v>0</v>
      </c>
      <c r="R132" s="373">
        <v>0</v>
      </c>
      <c r="S132" s="373" t="s">
        <v>1548</v>
      </c>
      <c r="T132" s="372">
        <v>0</v>
      </c>
      <c r="U132" s="373">
        <v>0</v>
      </c>
      <c r="V132" s="374" t="s">
        <v>1548</v>
      </c>
      <c r="W132" s="372">
        <v>0</v>
      </c>
      <c r="X132" s="373">
        <v>0</v>
      </c>
      <c r="Y132" s="373" t="s">
        <v>1548</v>
      </c>
      <c r="Z132" s="375">
        <v>0</v>
      </c>
      <c r="AA132" s="373">
        <v>0</v>
      </c>
      <c r="AB132" s="373" t="s">
        <v>1548</v>
      </c>
      <c r="AC132" s="372">
        <v>0</v>
      </c>
      <c r="AD132" s="373">
        <v>0</v>
      </c>
      <c r="AE132" s="373" t="s">
        <v>1548</v>
      </c>
      <c r="AF132" s="375">
        <v>0</v>
      </c>
      <c r="AG132" s="373">
        <v>0</v>
      </c>
      <c r="AH132" s="373" t="s">
        <v>1548</v>
      </c>
      <c r="AI132" s="372">
        <v>0</v>
      </c>
      <c r="AJ132" s="373">
        <v>0</v>
      </c>
      <c r="AK132" s="373" t="s">
        <v>1548</v>
      </c>
      <c r="AL132" s="372">
        <v>0</v>
      </c>
      <c r="AM132" s="373">
        <v>0</v>
      </c>
      <c r="AN132" s="373" t="s">
        <v>1548</v>
      </c>
      <c r="AO132" s="372">
        <v>0</v>
      </c>
      <c r="AP132" s="373">
        <v>0</v>
      </c>
      <c r="AQ132" s="373" t="s">
        <v>1548</v>
      </c>
      <c r="AR132" s="375">
        <v>0</v>
      </c>
      <c r="AS132" s="373">
        <v>0</v>
      </c>
      <c r="AT132" s="373" t="s">
        <v>1548</v>
      </c>
      <c r="AU132" s="373">
        <v>0</v>
      </c>
      <c r="AV132" s="373">
        <v>0</v>
      </c>
      <c r="AW132" s="373" t="s">
        <v>1548</v>
      </c>
      <c r="AX132" s="373">
        <v>0</v>
      </c>
      <c r="AY132" s="373">
        <v>0</v>
      </c>
      <c r="AZ132" s="373" t="s">
        <v>1548</v>
      </c>
      <c r="BA132" s="373">
        <v>0</v>
      </c>
      <c r="BB132" s="373">
        <v>0</v>
      </c>
      <c r="BC132" s="373" t="s">
        <v>1548</v>
      </c>
      <c r="BD132" s="373">
        <v>0</v>
      </c>
      <c r="BE132" s="373">
        <v>0</v>
      </c>
      <c r="BF132" s="373" t="s">
        <v>1548</v>
      </c>
      <c r="BG132" s="373">
        <v>0</v>
      </c>
      <c r="BH132" s="373">
        <v>0</v>
      </c>
      <c r="BI132" s="373" t="s">
        <v>1548</v>
      </c>
      <c r="BJ132" s="373">
        <v>0</v>
      </c>
      <c r="BK132" s="373">
        <v>1</v>
      </c>
      <c r="BL132" s="373" t="s">
        <v>1548</v>
      </c>
      <c r="BM132" s="373">
        <v>0</v>
      </c>
      <c r="BN132" s="373">
        <v>0</v>
      </c>
      <c r="BO132" s="373" t="s">
        <v>1548</v>
      </c>
      <c r="BP132" s="373">
        <v>0</v>
      </c>
      <c r="BQ132" s="373">
        <v>0</v>
      </c>
      <c r="BR132" s="373" t="s">
        <v>1548</v>
      </c>
      <c r="BS132" s="373">
        <v>0</v>
      </c>
      <c r="BT132" s="373">
        <v>0</v>
      </c>
      <c r="BU132" s="373" t="s">
        <v>1548</v>
      </c>
      <c r="BV132" s="373">
        <v>0</v>
      </c>
      <c r="BW132" s="373">
        <v>0</v>
      </c>
      <c r="BX132" s="373" t="s">
        <v>1548</v>
      </c>
      <c r="BY132" s="373">
        <v>0</v>
      </c>
      <c r="BZ132" s="373">
        <v>0</v>
      </c>
      <c r="CA132" s="373" t="s">
        <v>1548</v>
      </c>
      <c r="CB132" s="373">
        <v>0</v>
      </c>
      <c r="CC132" s="373">
        <v>0</v>
      </c>
      <c r="CD132" s="373" t="s">
        <v>1548</v>
      </c>
      <c r="CE132" s="373">
        <v>0</v>
      </c>
      <c r="CF132" s="373">
        <v>0</v>
      </c>
      <c r="CG132" s="373" t="s">
        <v>1548</v>
      </c>
      <c r="CH132" s="373">
        <v>0</v>
      </c>
      <c r="CI132" s="373">
        <v>0</v>
      </c>
      <c r="CJ132" s="373" t="s">
        <v>1548</v>
      </c>
      <c r="CK132" s="373">
        <v>0</v>
      </c>
      <c r="CL132" s="373">
        <v>0</v>
      </c>
      <c r="CM132" s="373" t="s">
        <v>1548</v>
      </c>
      <c r="CN132" s="373">
        <v>2</v>
      </c>
      <c r="CO132" s="373">
        <v>2</v>
      </c>
      <c r="CP132" s="373">
        <v>100</v>
      </c>
      <c r="CQ132" s="373">
        <v>0</v>
      </c>
      <c r="CR132" s="373">
        <v>1</v>
      </c>
      <c r="CS132" s="373" t="s">
        <v>1548</v>
      </c>
      <c r="CT132" s="373">
        <v>0</v>
      </c>
      <c r="CU132" s="373">
        <v>0</v>
      </c>
      <c r="CV132" s="373" t="s">
        <v>1548</v>
      </c>
      <c r="CW132" s="373">
        <v>0</v>
      </c>
      <c r="CX132" s="373">
        <v>0</v>
      </c>
      <c r="CY132" s="373" t="s">
        <v>1548</v>
      </c>
    </row>
    <row r="133" spans="1:103" ht="67.5" x14ac:dyDescent="0.25">
      <c r="A133" s="252" t="s">
        <v>1261</v>
      </c>
      <c r="B133" s="365" t="s">
        <v>1206</v>
      </c>
      <c r="C133" s="398" t="s">
        <v>1262</v>
      </c>
      <c r="D133" s="397" t="s">
        <v>1263</v>
      </c>
      <c r="E133" s="379">
        <v>100</v>
      </c>
      <c r="F133" s="368">
        <v>100</v>
      </c>
      <c r="G133" s="369">
        <v>1</v>
      </c>
      <c r="H133" s="370">
        <v>0</v>
      </c>
      <c r="I133" s="371">
        <v>0</v>
      </c>
      <c r="J133" s="371" t="s">
        <v>1548</v>
      </c>
      <c r="K133" s="382">
        <v>6</v>
      </c>
      <c r="L133" s="373">
        <v>6</v>
      </c>
      <c r="M133" s="374">
        <v>100</v>
      </c>
      <c r="N133" s="372">
        <v>0</v>
      </c>
      <c r="O133" s="373">
        <v>5</v>
      </c>
      <c r="P133" s="374" t="s">
        <v>1548</v>
      </c>
      <c r="Q133" s="372">
        <v>6</v>
      </c>
      <c r="R133" s="373">
        <v>6</v>
      </c>
      <c r="S133" s="373">
        <v>100</v>
      </c>
      <c r="T133" s="372">
        <v>6</v>
      </c>
      <c r="U133" s="373">
        <v>6</v>
      </c>
      <c r="V133" s="374">
        <v>100</v>
      </c>
      <c r="W133" s="372">
        <v>0</v>
      </c>
      <c r="X133" s="373">
        <v>3</v>
      </c>
      <c r="Y133" s="373" t="s">
        <v>1548</v>
      </c>
      <c r="Z133" s="375">
        <v>6</v>
      </c>
      <c r="AA133" s="373">
        <v>6</v>
      </c>
      <c r="AB133" s="373">
        <v>100</v>
      </c>
      <c r="AC133" s="372">
        <v>0</v>
      </c>
      <c r="AD133" s="373">
        <v>0</v>
      </c>
      <c r="AE133" s="373" t="s">
        <v>1548</v>
      </c>
      <c r="AF133" s="375">
        <v>0</v>
      </c>
      <c r="AG133" s="373">
        <v>0</v>
      </c>
      <c r="AH133" s="373" t="s">
        <v>1548</v>
      </c>
      <c r="AI133" s="372">
        <v>0</v>
      </c>
      <c r="AJ133" s="373">
        <v>0</v>
      </c>
      <c r="AK133" s="373" t="s">
        <v>1548</v>
      </c>
      <c r="AL133" s="372">
        <v>6</v>
      </c>
      <c r="AM133" s="373">
        <v>3</v>
      </c>
      <c r="AN133" s="373">
        <v>50</v>
      </c>
      <c r="AO133" s="372">
        <v>0</v>
      </c>
      <c r="AP133" s="373">
        <v>0</v>
      </c>
      <c r="AQ133" s="373" t="s">
        <v>1548</v>
      </c>
      <c r="AR133" s="375">
        <v>6</v>
      </c>
      <c r="AS133" s="373">
        <v>6</v>
      </c>
      <c r="AT133" s="373">
        <v>100</v>
      </c>
      <c r="AU133" s="373">
        <v>6</v>
      </c>
      <c r="AV133" s="373">
        <v>18</v>
      </c>
      <c r="AW133" s="373">
        <v>300</v>
      </c>
      <c r="AX133" s="373">
        <v>0</v>
      </c>
      <c r="AY133" s="373">
        <v>0</v>
      </c>
      <c r="AZ133" s="373" t="s">
        <v>1548</v>
      </c>
      <c r="BA133" s="373">
        <v>0</v>
      </c>
      <c r="BB133" s="373">
        <v>0</v>
      </c>
      <c r="BC133" s="373" t="s">
        <v>1548</v>
      </c>
      <c r="BD133" s="373">
        <v>6</v>
      </c>
      <c r="BE133" s="373">
        <v>4</v>
      </c>
      <c r="BF133" s="373">
        <v>66.666666666666657</v>
      </c>
      <c r="BG133" s="373">
        <v>0</v>
      </c>
      <c r="BH133" s="373">
        <v>0</v>
      </c>
      <c r="BI133" s="373" t="s">
        <v>1548</v>
      </c>
      <c r="BJ133" s="373">
        <v>6</v>
      </c>
      <c r="BK133" s="373">
        <v>3</v>
      </c>
      <c r="BL133" s="373">
        <v>50</v>
      </c>
      <c r="BM133" s="373">
        <v>0</v>
      </c>
      <c r="BN133" s="373">
        <v>0</v>
      </c>
      <c r="BO133" s="373" t="s">
        <v>1548</v>
      </c>
      <c r="BP133" s="373">
        <v>6</v>
      </c>
      <c r="BQ133" s="373">
        <v>6</v>
      </c>
      <c r="BR133" s="373">
        <v>100</v>
      </c>
      <c r="BS133" s="373">
        <v>6</v>
      </c>
      <c r="BT133" s="373">
        <v>6</v>
      </c>
      <c r="BU133" s="373">
        <v>100</v>
      </c>
      <c r="BV133" s="373">
        <v>0</v>
      </c>
      <c r="BW133" s="373">
        <v>0</v>
      </c>
      <c r="BX133" s="373" t="s">
        <v>1548</v>
      </c>
      <c r="BY133" s="373">
        <v>6</v>
      </c>
      <c r="BZ133" s="373">
        <v>5</v>
      </c>
      <c r="CA133" s="373">
        <v>83.333333333333343</v>
      </c>
      <c r="CB133" s="373">
        <v>6</v>
      </c>
      <c r="CC133" s="373">
        <v>6</v>
      </c>
      <c r="CD133" s="373">
        <v>100</v>
      </c>
      <c r="CE133" s="373">
        <v>0</v>
      </c>
      <c r="CF133" s="373">
        <v>0</v>
      </c>
      <c r="CG133" s="373" t="s">
        <v>1548</v>
      </c>
      <c r="CH133" s="373">
        <v>6</v>
      </c>
      <c r="CI133" s="373">
        <v>6</v>
      </c>
      <c r="CJ133" s="373">
        <v>100</v>
      </c>
      <c r="CK133" s="373">
        <v>4</v>
      </c>
      <c r="CL133" s="373">
        <v>4</v>
      </c>
      <c r="CM133" s="373">
        <v>100</v>
      </c>
      <c r="CN133" s="373">
        <v>6</v>
      </c>
      <c r="CO133" s="373">
        <v>0</v>
      </c>
      <c r="CP133" s="373">
        <v>0</v>
      </c>
      <c r="CQ133" s="373">
        <v>6</v>
      </c>
      <c r="CR133" s="373">
        <v>1</v>
      </c>
      <c r="CS133" s="373">
        <v>16.666666666666664</v>
      </c>
      <c r="CT133" s="373">
        <v>0</v>
      </c>
      <c r="CU133" s="373">
        <v>0</v>
      </c>
      <c r="CV133" s="373" t="s">
        <v>1548</v>
      </c>
      <c r="CW133" s="373">
        <v>0</v>
      </c>
      <c r="CX133" s="373">
        <v>0</v>
      </c>
      <c r="CY133" s="373" t="s">
        <v>1548</v>
      </c>
    </row>
    <row r="134" spans="1:103" ht="67.5" x14ac:dyDescent="0.25">
      <c r="A134" s="252" t="s">
        <v>1264</v>
      </c>
      <c r="B134" s="365" t="s">
        <v>1206</v>
      </c>
      <c r="C134" s="61" t="s">
        <v>1265</v>
      </c>
      <c r="D134" s="62" t="s">
        <v>1266</v>
      </c>
      <c r="E134" s="379">
        <v>55</v>
      </c>
      <c r="F134" s="368">
        <v>66</v>
      </c>
      <c r="G134" s="369">
        <v>1.2</v>
      </c>
      <c r="H134" s="370">
        <v>0</v>
      </c>
      <c r="I134" s="371">
        <v>0</v>
      </c>
      <c r="J134" s="371" t="s">
        <v>1548</v>
      </c>
      <c r="K134" s="382">
        <v>5</v>
      </c>
      <c r="L134" s="373">
        <v>4</v>
      </c>
      <c r="M134" s="374">
        <v>80</v>
      </c>
      <c r="N134" s="372">
        <v>3</v>
      </c>
      <c r="O134" s="373">
        <v>4</v>
      </c>
      <c r="P134" s="374">
        <v>133.33333333333331</v>
      </c>
      <c r="Q134" s="372">
        <v>3</v>
      </c>
      <c r="R134" s="373">
        <v>3</v>
      </c>
      <c r="S134" s="373">
        <v>100</v>
      </c>
      <c r="T134" s="372">
        <v>1</v>
      </c>
      <c r="U134" s="373">
        <v>1</v>
      </c>
      <c r="V134" s="374">
        <v>100</v>
      </c>
      <c r="W134" s="372">
        <v>3</v>
      </c>
      <c r="X134" s="373">
        <v>3</v>
      </c>
      <c r="Y134" s="373">
        <v>100</v>
      </c>
      <c r="Z134" s="375">
        <v>2</v>
      </c>
      <c r="AA134" s="373">
        <v>2</v>
      </c>
      <c r="AB134" s="373">
        <v>100</v>
      </c>
      <c r="AC134" s="372">
        <v>1</v>
      </c>
      <c r="AD134" s="373">
        <v>2</v>
      </c>
      <c r="AE134" s="373">
        <v>200</v>
      </c>
      <c r="AF134" s="375">
        <v>1</v>
      </c>
      <c r="AG134" s="373">
        <v>2</v>
      </c>
      <c r="AH134" s="373">
        <v>200</v>
      </c>
      <c r="AI134" s="372">
        <v>2</v>
      </c>
      <c r="AJ134" s="373">
        <v>3</v>
      </c>
      <c r="AK134" s="373">
        <v>150</v>
      </c>
      <c r="AL134" s="372">
        <v>1</v>
      </c>
      <c r="AM134" s="373">
        <v>2</v>
      </c>
      <c r="AN134" s="373">
        <v>200</v>
      </c>
      <c r="AO134" s="372">
        <v>1</v>
      </c>
      <c r="AP134" s="373">
        <v>2</v>
      </c>
      <c r="AQ134" s="373">
        <v>200</v>
      </c>
      <c r="AR134" s="375">
        <v>1</v>
      </c>
      <c r="AS134" s="373">
        <v>1</v>
      </c>
      <c r="AT134" s="373">
        <v>100</v>
      </c>
      <c r="AU134" s="373">
        <v>3</v>
      </c>
      <c r="AV134" s="373">
        <v>5</v>
      </c>
      <c r="AW134" s="373">
        <v>166.66666666666669</v>
      </c>
      <c r="AX134" s="373">
        <v>1</v>
      </c>
      <c r="AY134" s="373">
        <v>1</v>
      </c>
      <c r="AZ134" s="373">
        <v>100</v>
      </c>
      <c r="BA134" s="373">
        <v>1</v>
      </c>
      <c r="BB134" s="373">
        <v>1</v>
      </c>
      <c r="BC134" s="373">
        <v>100</v>
      </c>
      <c r="BD134" s="373">
        <v>1</v>
      </c>
      <c r="BE134" s="373">
        <v>1</v>
      </c>
      <c r="BF134" s="373">
        <v>100</v>
      </c>
      <c r="BG134" s="373">
        <v>1</v>
      </c>
      <c r="BH134" s="373">
        <v>1</v>
      </c>
      <c r="BI134" s="373">
        <v>100</v>
      </c>
      <c r="BJ134" s="373">
        <v>1</v>
      </c>
      <c r="BK134" s="373">
        <v>0</v>
      </c>
      <c r="BL134" s="373">
        <v>0</v>
      </c>
      <c r="BM134" s="373">
        <v>1</v>
      </c>
      <c r="BN134" s="373">
        <v>2</v>
      </c>
      <c r="BO134" s="373">
        <v>200</v>
      </c>
      <c r="BP134" s="373">
        <v>1</v>
      </c>
      <c r="BQ134" s="373">
        <v>1</v>
      </c>
      <c r="BR134" s="373">
        <v>100</v>
      </c>
      <c r="BS134" s="373">
        <v>3</v>
      </c>
      <c r="BT134" s="373">
        <v>4</v>
      </c>
      <c r="BU134" s="373">
        <v>133.33333333333331</v>
      </c>
      <c r="BV134" s="373">
        <v>3</v>
      </c>
      <c r="BW134" s="373">
        <v>5</v>
      </c>
      <c r="BX134" s="373">
        <v>166.66666666666669</v>
      </c>
      <c r="BY134" s="373">
        <v>1</v>
      </c>
      <c r="BZ134" s="373">
        <v>1</v>
      </c>
      <c r="CA134" s="373">
        <v>100</v>
      </c>
      <c r="CB134" s="373">
        <v>1</v>
      </c>
      <c r="CC134" s="373">
        <v>1</v>
      </c>
      <c r="CD134" s="373">
        <v>100</v>
      </c>
      <c r="CE134" s="373">
        <v>1</v>
      </c>
      <c r="CF134" s="373">
        <v>0</v>
      </c>
      <c r="CG134" s="373">
        <v>0</v>
      </c>
      <c r="CH134" s="373">
        <v>3</v>
      </c>
      <c r="CI134" s="373">
        <v>3</v>
      </c>
      <c r="CJ134" s="373">
        <v>100</v>
      </c>
      <c r="CK134" s="373">
        <v>1</v>
      </c>
      <c r="CL134" s="373">
        <v>1</v>
      </c>
      <c r="CM134" s="373">
        <v>100</v>
      </c>
      <c r="CN134" s="373">
        <v>3</v>
      </c>
      <c r="CO134" s="373">
        <v>5</v>
      </c>
      <c r="CP134" s="373">
        <v>166.66666666666669</v>
      </c>
      <c r="CQ134" s="373">
        <v>3</v>
      </c>
      <c r="CR134" s="373">
        <v>3</v>
      </c>
      <c r="CS134" s="373">
        <v>100</v>
      </c>
      <c r="CT134" s="373">
        <v>1</v>
      </c>
      <c r="CU134" s="373">
        <v>1</v>
      </c>
      <c r="CV134" s="373">
        <v>100</v>
      </c>
      <c r="CW134" s="373">
        <v>1</v>
      </c>
      <c r="CX134" s="373">
        <v>1</v>
      </c>
      <c r="CY134" s="373">
        <v>100</v>
      </c>
    </row>
    <row r="135" spans="1:103" ht="67.5" x14ac:dyDescent="0.25">
      <c r="A135" s="252" t="s">
        <v>1267</v>
      </c>
      <c r="B135" s="365" t="s">
        <v>1206</v>
      </c>
      <c r="C135" s="63"/>
      <c r="D135" s="62" t="s">
        <v>1268</v>
      </c>
      <c r="E135" s="379">
        <v>576</v>
      </c>
      <c r="F135" s="368">
        <v>973</v>
      </c>
      <c r="G135" s="369">
        <v>1.6892361111111112</v>
      </c>
      <c r="H135" s="370">
        <v>0</v>
      </c>
      <c r="I135" s="371">
        <v>0</v>
      </c>
      <c r="J135" s="371" t="s">
        <v>1548</v>
      </c>
      <c r="K135" s="382">
        <v>50</v>
      </c>
      <c r="L135" s="373">
        <v>41</v>
      </c>
      <c r="M135" s="374">
        <v>82</v>
      </c>
      <c r="N135" s="372">
        <v>30</v>
      </c>
      <c r="O135" s="373">
        <v>4</v>
      </c>
      <c r="P135" s="374">
        <v>13.333333333333334</v>
      </c>
      <c r="Q135" s="372">
        <v>30</v>
      </c>
      <c r="R135" s="373">
        <v>30</v>
      </c>
      <c r="S135" s="373">
        <v>100</v>
      </c>
      <c r="T135" s="372">
        <v>30</v>
      </c>
      <c r="U135" s="373">
        <v>27</v>
      </c>
      <c r="V135" s="374">
        <v>90</v>
      </c>
      <c r="W135" s="372">
        <v>30</v>
      </c>
      <c r="X135" s="373">
        <v>28</v>
      </c>
      <c r="Y135" s="373">
        <v>93.333333333333329</v>
      </c>
      <c r="Z135" s="375">
        <v>20</v>
      </c>
      <c r="AA135" s="373">
        <v>40</v>
      </c>
      <c r="AB135" s="373">
        <v>200</v>
      </c>
      <c r="AC135" s="372">
        <v>10</v>
      </c>
      <c r="AD135" s="373">
        <v>30</v>
      </c>
      <c r="AE135" s="373">
        <v>300</v>
      </c>
      <c r="AF135" s="375">
        <v>10</v>
      </c>
      <c r="AG135" s="373">
        <v>20</v>
      </c>
      <c r="AH135" s="373">
        <v>200</v>
      </c>
      <c r="AI135" s="372">
        <v>20</v>
      </c>
      <c r="AJ135" s="373">
        <v>50</v>
      </c>
      <c r="AK135" s="373">
        <v>250</v>
      </c>
      <c r="AL135" s="372">
        <v>10</v>
      </c>
      <c r="AM135" s="373">
        <v>66</v>
      </c>
      <c r="AN135" s="373">
        <v>660</v>
      </c>
      <c r="AO135" s="372">
        <v>10</v>
      </c>
      <c r="AP135" s="373">
        <v>10</v>
      </c>
      <c r="AQ135" s="373">
        <v>100</v>
      </c>
      <c r="AR135" s="375">
        <v>10</v>
      </c>
      <c r="AS135" s="373">
        <v>21</v>
      </c>
      <c r="AT135" s="373">
        <v>210</v>
      </c>
      <c r="AU135" s="373">
        <v>30</v>
      </c>
      <c r="AV135" s="373">
        <v>170</v>
      </c>
      <c r="AW135" s="373">
        <v>566.66666666666674</v>
      </c>
      <c r="AX135" s="373">
        <v>10</v>
      </c>
      <c r="AY135" s="373">
        <v>6</v>
      </c>
      <c r="AZ135" s="373">
        <v>60</v>
      </c>
      <c r="BA135" s="373">
        <v>10</v>
      </c>
      <c r="BB135" s="373">
        <v>5</v>
      </c>
      <c r="BC135" s="373">
        <v>50</v>
      </c>
      <c r="BD135" s="373">
        <v>10</v>
      </c>
      <c r="BE135" s="373">
        <v>12</v>
      </c>
      <c r="BF135" s="373">
        <v>120</v>
      </c>
      <c r="BG135" s="373">
        <v>10</v>
      </c>
      <c r="BH135" s="373">
        <v>13</v>
      </c>
      <c r="BI135" s="373">
        <v>130</v>
      </c>
      <c r="BJ135" s="373">
        <v>10</v>
      </c>
      <c r="BK135" s="373">
        <v>0</v>
      </c>
      <c r="BL135" s="373">
        <v>0</v>
      </c>
      <c r="BM135" s="373">
        <v>10</v>
      </c>
      <c r="BN135" s="373">
        <v>49</v>
      </c>
      <c r="BO135" s="373">
        <v>490.00000000000006</v>
      </c>
      <c r="BP135" s="373">
        <v>10</v>
      </c>
      <c r="BQ135" s="373">
        <v>10</v>
      </c>
      <c r="BR135" s="373">
        <v>100</v>
      </c>
      <c r="BS135" s="373">
        <v>30</v>
      </c>
      <c r="BT135" s="373">
        <v>72</v>
      </c>
      <c r="BU135" s="373">
        <v>240</v>
      </c>
      <c r="BV135" s="373">
        <v>36</v>
      </c>
      <c r="BW135" s="373">
        <v>49</v>
      </c>
      <c r="BX135" s="373">
        <v>136.11111111111111</v>
      </c>
      <c r="BY135" s="373">
        <v>10</v>
      </c>
      <c r="BZ135" s="373">
        <v>10</v>
      </c>
      <c r="CA135" s="373">
        <v>100</v>
      </c>
      <c r="CB135" s="373">
        <v>10</v>
      </c>
      <c r="CC135" s="373">
        <v>11</v>
      </c>
      <c r="CD135" s="373">
        <v>110.00000000000001</v>
      </c>
      <c r="CE135" s="373">
        <v>10</v>
      </c>
      <c r="CF135" s="373">
        <v>0</v>
      </c>
      <c r="CG135" s="373">
        <v>0</v>
      </c>
      <c r="CH135" s="373">
        <v>30</v>
      </c>
      <c r="CI135" s="373">
        <v>31</v>
      </c>
      <c r="CJ135" s="373">
        <v>103.33333333333334</v>
      </c>
      <c r="CK135" s="373">
        <v>10</v>
      </c>
      <c r="CL135" s="373">
        <v>17</v>
      </c>
      <c r="CM135" s="373">
        <v>170</v>
      </c>
      <c r="CN135" s="373">
        <v>30</v>
      </c>
      <c r="CO135" s="373">
        <v>87</v>
      </c>
      <c r="CP135" s="373">
        <v>290</v>
      </c>
      <c r="CQ135" s="373">
        <v>30</v>
      </c>
      <c r="CR135" s="373">
        <v>49</v>
      </c>
      <c r="CS135" s="373">
        <v>163.33333333333334</v>
      </c>
      <c r="CT135" s="373">
        <v>10</v>
      </c>
      <c r="CU135" s="373">
        <v>5</v>
      </c>
      <c r="CV135" s="373">
        <v>50</v>
      </c>
      <c r="CW135" s="373">
        <v>10</v>
      </c>
      <c r="CX135" s="373">
        <v>10</v>
      </c>
      <c r="CY135" s="373">
        <v>100</v>
      </c>
    </row>
    <row r="136" spans="1:103" ht="67.5" x14ac:dyDescent="0.25">
      <c r="A136" s="252" t="s">
        <v>1269</v>
      </c>
      <c r="B136" s="365" t="s">
        <v>1206</v>
      </c>
      <c r="C136" s="61" t="s">
        <v>1270</v>
      </c>
      <c r="D136" s="62" t="s">
        <v>1271</v>
      </c>
      <c r="E136" s="379">
        <v>147</v>
      </c>
      <c r="F136" s="368">
        <v>183</v>
      </c>
      <c r="G136" s="369">
        <v>1.2448979591836735</v>
      </c>
      <c r="H136" s="380">
        <v>5</v>
      </c>
      <c r="I136" s="382">
        <v>7</v>
      </c>
      <c r="J136" s="371">
        <v>140</v>
      </c>
      <c r="K136" s="382">
        <v>5</v>
      </c>
      <c r="L136" s="373">
        <v>5</v>
      </c>
      <c r="M136" s="374">
        <v>100</v>
      </c>
      <c r="N136" s="372">
        <v>37</v>
      </c>
      <c r="O136" s="373">
        <v>32</v>
      </c>
      <c r="P136" s="374">
        <v>86.486486486486484</v>
      </c>
      <c r="Q136" s="372">
        <v>3</v>
      </c>
      <c r="R136" s="373">
        <v>4</v>
      </c>
      <c r="S136" s="373">
        <v>133.33333333333331</v>
      </c>
      <c r="T136" s="372">
        <v>3</v>
      </c>
      <c r="U136" s="373">
        <v>3</v>
      </c>
      <c r="V136" s="374">
        <v>100</v>
      </c>
      <c r="W136" s="372">
        <v>3</v>
      </c>
      <c r="X136" s="373">
        <v>4</v>
      </c>
      <c r="Y136" s="373">
        <v>133.33333333333331</v>
      </c>
      <c r="Z136" s="375">
        <v>3</v>
      </c>
      <c r="AA136" s="373">
        <v>5</v>
      </c>
      <c r="AB136" s="373">
        <v>166.66666666666669</v>
      </c>
      <c r="AC136" s="372">
        <v>3</v>
      </c>
      <c r="AD136" s="373">
        <v>3</v>
      </c>
      <c r="AE136" s="373">
        <v>100</v>
      </c>
      <c r="AF136" s="375">
        <v>3</v>
      </c>
      <c r="AG136" s="373">
        <v>3</v>
      </c>
      <c r="AH136" s="373">
        <v>100</v>
      </c>
      <c r="AI136" s="372">
        <v>4</v>
      </c>
      <c r="AJ136" s="373">
        <v>4</v>
      </c>
      <c r="AK136" s="373">
        <v>100</v>
      </c>
      <c r="AL136" s="372">
        <v>3</v>
      </c>
      <c r="AM136" s="373">
        <v>3</v>
      </c>
      <c r="AN136" s="373">
        <v>100</v>
      </c>
      <c r="AO136" s="372">
        <v>7</v>
      </c>
      <c r="AP136" s="373">
        <v>7</v>
      </c>
      <c r="AQ136" s="373">
        <v>100</v>
      </c>
      <c r="AR136" s="375">
        <v>3</v>
      </c>
      <c r="AS136" s="373">
        <v>3</v>
      </c>
      <c r="AT136" s="373">
        <v>100</v>
      </c>
      <c r="AU136" s="373">
        <v>5</v>
      </c>
      <c r="AV136" s="373">
        <v>11</v>
      </c>
      <c r="AW136" s="373">
        <v>220.00000000000003</v>
      </c>
      <c r="AX136" s="373">
        <v>3</v>
      </c>
      <c r="AY136" s="373">
        <v>3</v>
      </c>
      <c r="AZ136" s="373">
        <v>100</v>
      </c>
      <c r="BA136" s="373">
        <v>1</v>
      </c>
      <c r="BB136" s="373">
        <v>2</v>
      </c>
      <c r="BC136" s="373">
        <v>200</v>
      </c>
      <c r="BD136" s="373">
        <v>3</v>
      </c>
      <c r="BE136" s="373">
        <v>6</v>
      </c>
      <c r="BF136" s="373">
        <v>200</v>
      </c>
      <c r="BG136" s="373">
        <v>3</v>
      </c>
      <c r="BH136" s="373">
        <v>4</v>
      </c>
      <c r="BI136" s="373">
        <v>133.33333333333331</v>
      </c>
      <c r="BJ136" s="373">
        <v>3</v>
      </c>
      <c r="BK136" s="373">
        <v>4</v>
      </c>
      <c r="BL136" s="373">
        <v>133.33333333333331</v>
      </c>
      <c r="BM136" s="373">
        <v>3</v>
      </c>
      <c r="BN136" s="373">
        <v>4</v>
      </c>
      <c r="BO136" s="373">
        <v>133.33333333333331</v>
      </c>
      <c r="BP136" s="373">
        <v>7</v>
      </c>
      <c r="BQ136" s="373">
        <v>7</v>
      </c>
      <c r="BR136" s="373">
        <v>100</v>
      </c>
      <c r="BS136" s="373">
        <v>3</v>
      </c>
      <c r="BT136" s="373">
        <v>14</v>
      </c>
      <c r="BU136" s="373">
        <v>466.66666666666669</v>
      </c>
      <c r="BV136" s="373">
        <v>8</v>
      </c>
      <c r="BW136" s="373">
        <v>11</v>
      </c>
      <c r="BX136" s="373">
        <v>137.5</v>
      </c>
      <c r="BY136" s="373">
        <v>3</v>
      </c>
      <c r="BZ136" s="373">
        <v>3</v>
      </c>
      <c r="CA136" s="373">
        <v>100</v>
      </c>
      <c r="CB136" s="373">
        <v>3</v>
      </c>
      <c r="CC136" s="373">
        <v>8</v>
      </c>
      <c r="CD136" s="373">
        <v>266.66666666666663</v>
      </c>
      <c r="CE136" s="373">
        <v>3</v>
      </c>
      <c r="CF136" s="373">
        <v>2</v>
      </c>
      <c r="CG136" s="373">
        <v>66.666666666666657</v>
      </c>
      <c r="CH136" s="373">
        <v>3</v>
      </c>
      <c r="CI136" s="373">
        <v>3</v>
      </c>
      <c r="CJ136" s="373">
        <v>100</v>
      </c>
      <c r="CK136" s="373">
        <v>3</v>
      </c>
      <c r="CL136" s="373">
        <v>4</v>
      </c>
      <c r="CM136" s="373">
        <v>133.33333333333331</v>
      </c>
      <c r="CN136" s="373">
        <v>4</v>
      </c>
      <c r="CO136" s="373">
        <v>6</v>
      </c>
      <c r="CP136" s="373">
        <v>150</v>
      </c>
      <c r="CQ136" s="373">
        <v>5</v>
      </c>
      <c r="CR136" s="373">
        <v>5</v>
      </c>
      <c r="CS136" s="373">
        <v>100</v>
      </c>
      <c r="CT136" s="373">
        <v>1</v>
      </c>
      <c r="CU136" s="373">
        <v>1</v>
      </c>
      <c r="CV136" s="373">
        <v>100</v>
      </c>
      <c r="CW136" s="373">
        <v>1</v>
      </c>
      <c r="CX136" s="373">
        <v>2</v>
      </c>
      <c r="CY136" s="373">
        <v>200</v>
      </c>
    </row>
    <row r="137" spans="1:103" ht="67.5" x14ac:dyDescent="0.25">
      <c r="A137" s="252" t="s">
        <v>1272</v>
      </c>
      <c r="B137" s="365" t="s">
        <v>1206</v>
      </c>
      <c r="C137" s="63"/>
      <c r="D137" s="62" t="s">
        <v>1273</v>
      </c>
      <c r="E137" s="379">
        <v>3530</v>
      </c>
      <c r="F137" s="368">
        <v>4543</v>
      </c>
      <c r="G137" s="369">
        <v>1.2869688385269122</v>
      </c>
      <c r="H137" s="380">
        <v>150</v>
      </c>
      <c r="I137" s="382">
        <v>78</v>
      </c>
      <c r="J137" s="371">
        <v>52</v>
      </c>
      <c r="K137" s="382">
        <v>150</v>
      </c>
      <c r="L137" s="373">
        <v>142</v>
      </c>
      <c r="M137" s="374">
        <v>94.666666666666671</v>
      </c>
      <c r="N137" s="372">
        <v>500</v>
      </c>
      <c r="O137" s="373">
        <v>645</v>
      </c>
      <c r="P137" s="374">
        <v>129</v>
      </c>
      <c r="Q137" s="372">
        <v>90</v>
      </c>
      <c r="R137" s="373">
        <v>91</v>
      </c>
      <c r="S137" s="373">
        <v>101.11111111111111</v>
      </c>
      <c r="T137" s="372">
        <v>90</v>
      </c>
      <c r="U137" s="373">
        <v>87</v>
      </c>
      <c r="V137" s="374">
        <v>96.666666666666671</v>
      </c>
      <c r="W137" s="372">
        <v>90</v>
      </c>
      <c r="X137" s="373">
        <v>101</v>
      </c>
      <c r="Y137" s="373">
        <v>112.22222222222223</v>
      </c>
      <c r="Z137" s="375">
        <v>90</v>
      </c>
      <c r="AA137" s="373">
        <v>94</v>
      </c>
      <c r="AB137" s="373">
        <v>104.44444444444446</v>
      </c>
      <c r="AC137" s="372">
        <v>90</v>
      </c>
      <c r="AD137" s="373">
        <v>110</v>
      </c>
      <c r="AE137" s="373">
        <v>122.22222222222223</v>
      </c>
      <c r="AF137" s="375">
        <v>90</v>
      </c>
      <c r="AG137" s="373">
        <v>54</v>
      </c>
      <c r="AH137" s="373">
        <v>60</v>
      </c>
      <c r="AI137" s="372">
        <v>120</v>
      </c>
      <c r="AJ137" s="373">
        <v>77</v>
      </c>
      <c r="AK137" s="373">
        <v>64.166666666666671</v>
      </c>
      <c r="AL137" s="372">
        <v>90</v>
      </c>
      <c r="AM137" s="373">
        <v>78</v>
      </c>
      <c r="AN137" s="373">
        <v>86.666666666666671</v>
      </c>
      <c r="AO137" s="372">
        <v>90</v>
      </c>
      <c r="AP137" s="373">
        <v>124</v>
      </c>
      <c r="AQ137" s="373">
        <v>137.77777777777777</v>
      </c>
      <c r="AR137" s="375">
        <v>90</v>
      </c>
      <c r="AS137" s="373">
        <v>102</v>
      </c>
      <c r="AT137" s="373">
        <v>113.33333333333333</v>
      </c>
      <c r="AU137" s="373">
        <v>150</v>
      </c>
      <c r="AV137" s="373">
        <v>368</v>
      </c>
      <c r="AW137" s="373">
        <v>245.33333333333331</v>
      </c>
      <c r="AX137" s="373">
        <v>90</v>
      </c>
      <c r="AY137" s="373">
        <v>112</v>
      </c>
      <c r="AZ137" s="373">
        <v>124.44444444444444</v>
      </c>
      <c r="BA137" s="373">
        <v>30</v>
      </c>
      <c r="BB137" s="373">
        <v>28</v>
      </c>
      <c r="BC137" s="373">
        <v>93.333333333333329</v>
      </c>
      <c r="BD137" s="373">
        <v>90</v>
      </c>
      <c r="BE137" s="373">
        <v>128</v>
      </c>
      <c r="BF137" s="373">
        <v>142.22222222222223</v>
      </c>
      <c r="BG137" s="373">
        <v>90</v>
      </c>
      <c r="BH137" s="373">
        <v>95</v>
      </c>
      <c r="BI137" s="373">
        <v>105.55555555555556</v>
      </c>
      <c r="BJ137" s="373">
        <v>90</v>
      </c>
      <c r="BK137" s="373">
        <v>191</v>
      </c>
      <c r="BL137" s="373">
        <v>212.22222222222223</v>
      </c>
      <c r="BM137" s="373">
        <v>90</v>
      </c>
      <c r="BN137" s="373">
        <v>135</v>
      </c>
      <c r="BO137" s="373">
        <v>150</v>
      </c>
      <c r="BP137" s="373">
        <v>90</v>
      </c>
      <c r="BQ137" s="373">
        <v>102</v>
      </c>
      <c r="BR137" s="373">
        <v>113.33333333333333</v>
      </c>
      <c r="BS137" s="373">
        <v>90</v>
      </c>
      <c r="BT137" s="373">
        <v>330</v>
      </c>
      <c r="BU137" s="373">
        <v>366.66666666666663</v>
      </c>
      <c r="BV137" s="373">
        <v>210</v>
      </c>
      <c r="BW137" s="373">
        <v>473</v>
      </c>
      <c r="BX137" s="373">
        <v>225.23809523809524</v>
      </c>
      <c r="BY137" s="373">
        <v>90</v>
      </c>
      <c r="BZ137" s="373">
        <v>92</v>
      </c>
      <c r="CA137" s="373">
        <v>102.22222222222221</v>
      </c>
      <c r="CB137" s="373">
        <v>90</v>
      </c>
      <c r="CC137" s="373">
        <v>129</v>
      </c>
      <c r="CD137" s="373">
        <v>143.33333333333334</v>
      </c>
      <c r="CE137" s="373">
        <v>90</v>
      </c>
      <c r="CF137" s="373">
        <v>35</v>
      </c>
      <c r="CG137" s="373">
        <v>38.888888888888893</v>
      </c>
      <c r="CH137" s="373">
        <v>90</v>
      </c>
      <c r="CI137" s="373">
        <v>106</v>
      </c>
      <c r="CJ137" s="373">
        <v>117.77777777777779</v>
      </c>
      <c r="CK137" s="373">
        <v>90</v>
      </c>
      <c r="CL137" s="373">
        <v>85</v>
      </c>
      <c r="CM137" s="373">
        <v>94.444444444444443</v>
      </c>
      <c r="CN137" s="373">
        <v>120</v>
      </c>
      <c r="CO137" s="373">
        <v>220</v>
      </c>
      <c r="CP137" s="373">
        <v>183.33333333333331</v>
      </c>
      <c r="CQ137" s="373">
        <v>150</v>
      </c>
      <c r="CR137" s="373">
        <v>81</v>
      </c>
      <c r="CS137" s="373">
        <v>54</v>
      </c>
      <c r="CT137" s="373">
        <v>30</v>
      </c>
      <c r="CU137" s="373">
        <v>34</v>
      </c>
      <c r="CV137" s="373">
        <v>113.33333333333333</v>
      </c>
      <c r="CW137" s="373">
        <v>30</v>
      </c>
      <c r="CX137" s="373">
        <v>16</v>
      </c>
      <c r="CY137" s="373">
        <v>53.333333333333336</v>
      </c>
    </row>
    <row r="138" spans="1:103" ht="67.5" x14ac:dyDescent="0.25">
      <c r="A138" s="252" t="s">
        <v>1274</v>
      </c>
      <c r="B138" s="365" t="s">
        <v>1206</v>
      </c>
      <c r="C138" s="397" t="s">
        <v>1275</v>
      </c>
      <c r="D138" s="397" t="s">
        <v>1276</v>
      </c>
      <c r="E138" s="379">
        <v>22</v>
      </c>
      <c r="F138" s="368">
        <v>24</v>
      </c>
      <c r="G138" s="369">
        <v>1.0909090909090908</v>
      </c>
      <c r="H138" s="370">
        <v>0</v>
      </c>
      <c r="I138" s="371">
        <v>0</v>
      </c>
      <c r="J138" s="371" t="s">
        <v>1548</v>
      </c>
      <c r="K138" s="382">
        <v>0</v>
      </c>
      <c r="L138" s="373">
        <v>0</v>
      </c>
      <c r="M138" s="374" t="s">
        <v>1548</v>
      </c>
      <c r="N138" s="372">
        <v>0</v>
      </c>
      <c r="O138" s="373">
        <v>0</v>
      </c>
      <c r="P138" s="374" t="s">
        <v>1548</v>
      </c>
      <c r="Q138" s="372">
        <v>0</v>
      </c>
      <c r="R138" s="373">
        <v>0</v>
      </c>
      <c r="S138" s="373" t="s">
        <v>1548</v>
      </c>
      <c r="T138" s="372">
        <v>0</v>
      </c>
      <c r="U138" s="373">
        <v>0</v>
      </c>
      <c r="V138" s="374" t="s">
        <v>1548</v>
      </c>
      <c r="W138" s="372">
        <v>0</v>
      </c>
      <c r="X138" s="373">
        <v>0</v>
      </c>
      <c r="Y138" s="373" t="s">
        <v>1548</v>
      </c>
      <c r="Z138" s="375">
        <v>0</v>
      </c>
      <c r="AA138" s="373">
        <v>0</v>
      </c>
      <c r="AB138" s="373" t="s">
        <v>1548</v>
      </c>
      <c r="AC138" s="372">
        <v>0</v>
      </c>
      <c r="AD138" s="373">
        <v>0</v>
      </c>
      <c r="AE138" s="373" t="s">
        <v>1548</v>
      </c>
      <c r="AF138" s="375">
        <v>0</v>
      </c>
      <c r="AG138" s="373">
        <v>0</v>
      </c>
      <c r="AH138" s="373" t="s">
        <v>1548</v>
      </c>
      <c r="AI138" s="372">
        <v>0</v>
      </c>
      <c r="AJ138" s="373">
        <v>0</v>
      </c>
      <c r="AK138" s="373" t="s">
        <v>1548</v>
      </c>
      <c r="AL138" s="372">
        <v>0</v>
      </c>
      <c r="AM138" s="373">
        <v>0</v>
      </c>
      <c r="AN138" s="373" t="s">
        <v>1548</v>
      </c>
      <c r="AO138" s="372">
        <v>0</v>
      </c>
      <c r="AP138" s="373">
        <v>0</v>
      </c>
      <c r="AQ138" s="373" t="s">
        <v>1548</v>
      </c>
      <c r="AR138" s="375">
        <v>0</v>
      </c>
      <c r="AS138" s="373">
        <v>0</v>
      </c>
      <c r="AT138" s="373" t="s">
        <v>1548</v>
      </c>
      <c r="AU138" s="373">
        <v>5</v>
      </c>
      <c r="AV138" s="373">
        <v>6</v>
      </c>
      <c r="AW138" s="373">
        <v>120</v>
      </c>
      <c r="AX138" s="373">
        <v>0</v>
      </c>
      <c r="AY138" s="373">
        <v>0</v>
      </c>
      <c r="AZ138" s="373" t="s">
        <v>1548</v>
      </c>
      <c r="BA138" s="373">
        <v>0</v>
      </c>
      <c r="BB138" s="373">
        <v>0</v>
      </c>
      <c r="BC138" s="373" t="s">
        <v>1548</v>
      </c>
      <c r="BD138" s="373">
        <v>0</v>
      </c>
      <c r="BE138" s="373">
        <v>0</v>
      </c>
      <c r="BF138" s="373" t="s">
        <v>1548</v>
      </c>
      <c r="BG138" s="373">
        <v>0</v>
      </c>
      <c r="BH138" s="373">
        <v>0</v>
      </c>
      <c r="BI138" s="373" t="s">
        <v>1548</v>
      </c>
      <c r="BJ138" s="373">
        <v>0</v>
      </c>
      <c r="BK138" s="373">
        <v>0</v>
      </c>
      <c r="BL138" s="373" t="s">
        <v>1548</v>
      </c>
      <c r="BM138" s="373">
        <v>0</v>
      </c>
      <c r="BN138" s="373">
        <v>0</v>
      </c>
      <c r="BO138" s="373" t="s">
        <v>1548</v>
      </c>
      <c r="BP138" s="373">
        <v>1</v>
      </c>
      <c r="BQ138" s="373">
        <v>2</v>
      </c>
      <c r="BR138" s="373">
        <v>200</v>
      </c>
      <c r="BS138" s="373">
        <v>0</v>
      </c>
      <c r="BT138" s="373">
        <v>0</v>
      </c>
      <c r="BU138" s="373" t="s">
        <v>1548</v>
      </c>
      <c r="BV138" s="373">
        <v>0</v>
      </c>
      <c r="BW138" s="373">
        <v>0</v>
      </c>
      <c r="BX138" s="373" t="s">
        <v>1548</v>
      </c>
      <c r="BY138" s="373">
        <v>0</v>
      </c>
      <c r="BZ138" s="373">
        <v>0</v>
      </c>
      <c r="CA138" s="373" t="s">
        <v>1548</v>
      </c>
      <c r="CB138" s="373">
        <v>0</v>
      </c>
      <c r="CC138" s="373">
        <v>0</v>
      </c>
      <c r="CD138" s="373" t="s">
        <v>1548</v>
      </c>
      <c r="CE138" s="373">
        <v>0</v>
      </c>
      <c r="CF138" s="373">
        <v>0</v>
      </c>
      <c r="CG138" s="373" t="s">
        <v>1548</v>
      </c>
      <c r="CH138" s="373">
        <v>10</v>
      </c>
      <c r="CI138" s="373">
        <v>10</v>
      </c>
      <c r="CJ138" s="373">
        <v>100</v>
      </c>
      <c r="CK138" s="373">
        <v>0</v>
      </c>
      <c r="CL138" s="373">
        <v>0</v>
      </c>
      <c r="CM138" s="373" t="s">
        <v>1548</v>
      </c>
      <c r="CN138" s="373">
        <v>4</v>
      </c>
      <c r="CO138" s="373">
        <v>4</v>
      </c>
      <c r="CP138" s="373">
        <v>100</v>
      </c>
      <c r="CQ138" s="373">
        <v>2</v>
      </c>
      <c r="CR138" s="373">
        <v>2</v>
      </c>
      <c r="CS138" s="373">
        <v>100</v>
      </c>
      <c r="CT138" s="373">
        <v>0</v>
      </c>
      <c r="CU138" s="373">
        <v>0</v>
      </c>
      <c r="CV138" s="373" t="s">
        <v>1548</v>
      </c>
      <c r="CW138" s="373">
        <v>0</v>
      </c>
      <c r="CX138" s="373">
        <v>0</v>
      </c>
      <c r="CY138" s="373" t="s">
        <v>1548</v>
      </c>
    </row>
    <row r="139" spans="1:103" ht="67.5" x14ac:dyDescent="0.25">
      <c r="A139" s="252" t="s">
        <v>1277</v>
      </c>
      <c r="B139" s="365" t="s">
        <v>1206</v>
      </c>
      <c r="C139" s="397" t="s">
        <v>1278</v>
      </c>
      <c r="D139" s="397" t="s">
        <v>1279</v>
      </c>
      <c r="E139" s="379">
        <v>15</v>
      </c>
      <c r="F139" s="368">
        <v>14</v>
      </c>
      <c r="G139" s="369">
        <v>0.93333333333333335</v>
      </c>
      <c r="H139" s="370">
        <v>0</v>
      </c>
      <c r="I139" s="371">
        <v>0</v>
      </c>
      <c r="J139" s="371" t="s">
        <v>1548</v>
      </c>
      <c r="K139" s="382">
        <v>0</v>
      </c>
      <c r="L139" s="373">
        <v>0</v>
      </c>
      <c r="M139" s="374" t="s">
        <v>1548</v>
      </c>
      <c r="N139" s="372">
        <v>0</v>
      </c>
      <c r="O139" s="373">
        <v>0</v>
      </c>
      <c r="P139" s="374" t="s">
        <v>1548</v>
      </c>
      <c r="Q139" s="372">
        <v>0</v>
      </c>
      <c r="R139" s="373">
        <v>0</v>
      </c>
      <c r="S139" s="373" t="s">
        <v>1548</v>
      </c>
      <c r="T139" s="372">
        <v>0</v>
      </c>
      <c r="U139" s="373">
        <v>0</v>
      </c>
      <c r="V139" s="374" t="s">
        <v>1548</v>
      </c>
      <c r="W139" s="372">
        <v>0</v>
      </c>
      <c r="X139" s="373">
        <v>0</v>
      </c>
      <c r="Y139" s="373" t="s">
        <v>1548</v>
      </c>
      <c r="Z139" s="375">
        <v>0</v>
      </c>
      <c r="AA139" s="373">
        <v>0</v>
      </c>
      <c r="AB139" s="373" t="s">
        <v>1548</v>
      </c>
      <c r="AC139" s="372">
        <v>0</v>
      </c>
      <c r="AD139" s="373">
        <v>0</v>
      </c>
      <c r="AE139" s="373" t="s">
        <v>1548</v>
      </c>
      <c r="AF139" s="375">
        <v>0</v>
      </c>
      <c r="AG139" s="373">
        <v>0</v>
      </c>
      <c r="AH139" s="373" t="s">
        <v>1548</v>
      </c>
      <c r="AI139" s="372">
        <v>0</v>
      </c>
      <c r="AJ139" s="373">
        <v>0</v>
      </c>
      <c r="AK139" s="373" t="s">
        <v>1548</v>
      </c>
      <c r="AL139" s="372">
        <v>0</v>
      </c>
      <c r="AM139" s="373">
        <v>0</v>
      </c>
      <c r="AN139" s="373" t="s">
        <v>1548</v>
      </c>
      <c r="AO139" s="372">
        <v>0</v>
      </c>
      <c r="AP139" s="373">
        <v>0</v>
      </c>
      <c r="AQ139" s="373" t="s">
        <v>1548</v>
      </c>
      <c r="AR139" s="375">
        <v>0</v>
      </c>
      <c r="AS139" s="373">
        <v>0</v>
      </c>
      <c r="AT139" s="373" t="s">
        <v>1548</v>
      </c>
      <c r="AU139" s="373">
        <v>5</v>
      </c>
      <c r="AV139" s="373">
        <v>5</v>
      </c>
      <c r="AW139" s="373">
        <v>100</v>
      </c>
      <c r="AX139" s="373">
        <v>0</v>
      </c>
      <c r="AY139" s="373">
        <v>0</v>
      </c>
      <c r="AZ139" s="373" t="s">
        <v>1548</v>
      </c>
      <c r="BA139" s="373">
        <v>0</v>
      </c>
      <c r="BB139" s="373">
        <v>0</v>
      </c>
      <c r="BC139" s="373" t="s">
        <v>1548</v>
      </c>
      <c r="BD139" s="373">
        <v>0</v>
      </c>
      <c r="BE139" s="373">
        <v>0</v>
      </c>
      <c r="BF139" s="373" t="s">
        <v>1548</v>
      </c>
      <c r="BG139" s="373">
        <v>0</v>
      </c>
      <c r="BH139" s="373">
        <v>0</v>
      </c>
      <c r="BI139" s="373" t="s">
        <v>1548</v>
      </c>
      <c r="BJ139" s="373">
        <v>0</v>
      </c>
      <c r="BK139" s="373">
        <v>0</v>
      </c>
      <c r="BL139" s="373" t="s">
        <v>1548</v>
      </c>
      <c r="BM139" s="373">
        <v>0</v>
      </c>
      <c r="BN139" s="373">
        <v>0</v>
      </c>
      <c r="BO139" s="373" t="s">
        <v>1548</v>
      </c>
      <c r="BP139" s="373">
        <v>2</v>
      </c>
      <c r="BQ139" s="373">
        <v>1</v>
      </c>
      <c r="BR139" s="373">
        <v>50</v>
      </c>
      <c r="BS139" s="373">
        <v>0</v>
      </c>
      <c r="BT139" s="373">
        <v>0</v>
      </c>
      <c r="BU139" s="373" t="s">
        <v>1548</v>
      </c>
      <c r="BV139" s="373">
        <v>0</v>
      </c>
      <c r="BW139" s="373">
        <v>0</v>
      </c>
      <c r="BX139" s="373" t="s">
        <v>1548</v>
      </c>
      <c r="BY139" s="373">
        <v>0</v>
      </c>
      <c r="BZ139" s="373">
        <v>0</v>
      </c>
      <c r="CA139" s="373" t="s">
        <v>1548</v>
      </c>
      <c r="CB139" s="373">
        <v>0</v>
      </c>
      <c r="CC139" s="373">
        <v>0</v>
      </c>
      <c r="CD139" s="373" t="s">
        <v>1548</v>
      </c>
      <c r="CE139" s="373">
        <v>0</v>
      </c>
      <c r="CF139" s="373">
        <v>0</v>
      </c>
      <c r="CG139" s="373" t="s">
        <v>1548</v>
      </c>
      <c r="CH139" s="373">
        <v>3</v>
      </c>
      <c r="CI139" s="373">
        <v>3</v>
      </c>
      <c r="CJ139" s="373">
        <v>100</v>
      </c>
      <c r="CK139" s="373">
        <v>0</v>
      </c>
      <c r="CL139" s="373">
        <v>0</v>
      </c>
      <c r="CM139" s="373" t="s">
        <v>1548</v>
      </c>
      <c r="CN139" s="373">
        <v>3</v>
      </c>
      <c r="CO139" s="373">
        <v>3</v>
      </c>
      <c r="CP139" s="373">
        <v>100</v>
      </c>
      <c r="CQ139" s="373">
        <v>2</v>
      </c>
      <c r="CR139" s="373">
        <v>2</v>
      </c>
      <c r="CS139" s="373">
        <v>100</v>
      </c>
      <c r="CT139" s="373">
        <v>0</v>
      </c>
      <c r="CU139" s="373">
        <v>0</v>
      </c>
      <c r="CV139" s="373" t="s">
        <v>1548</v>
      </c>
      <c r="CW139" s="373">
        <v>0</v>
      </c>
      <c r="CX139" s="373">
        <v>0</v>
      </c>
      <c r="CY139" s="373" t="s">
        <v>1548</v>
      </c>
    </row>
    <row r="140" spans="1:103" ht="67.5" x14ac:dyDescent="0.25">
      <c r="A140" s="252" t="s">
        <v>1280</v>
      </c>
      <c r="B140" s="365" t="s">
        <v>1206</v>
      </c>
      <c r="C140" s="397" t="s">
        <v>1281</v>
      </c>
      <c r="D140" s="397" t="s">
        <v>1282</v>
      </c>
      <c r="E140" s="379">
        <v>5</v>
      </c>
      <c r="F140" s="368">
        <v>7</v>
      </c>
      <c r="G140" s="369">
        <v>1.4</v>
      </c>
      <c r="H140" s="370">
        <v>0</v>
      </c>
      <c r="I140" s="371">
        <v>0</v>
      </c>
      <c r="J140" s="371" t="s">
        <v>1548</v>
      </c>
      <c r="K140" s="382">
        <v>0</v>
      </c>
      <c r="L140" s="373">
        <v>0</v>
      </c>
      <c r="M140" s="374" t="s">
        <v>1548</v>
      </c>
      <c r="N140" s="372">
        <v>0</v>
      </c>
      <c r="O140" s="373">
        <v>0</v>
      </c>
      <c r="P140" s="374" t="s">
        <v>1548</v>
      </c>
      <c r="Q140" s="372">
        <v>0</v>
      </c>
      <c r="R140" s="373">
        <v>0</v>
      </c>
      <c r="S140" s="373" t="s">
        <v>1548</v>
      </c>
      <c r="T140" s="372">
        <v>0</v>
      </c>
      <c r="U140" s="373">
        <v>0</v>
      </c>
      <c r="V140" s="374" t="s">
        <v>1548</v>
      </c>
      <c r="W140" s="372">
        <v>0</v>
      </c>
      <c r="X140" s="373">
        <v>0</v>
      </c>
      <c r="Y140" s="373" t="s">
        <v>1548</v>
      </c>
      <c r="Z140" s="375">
        <v>0</v>
      </c>
      <c r="AA140" s="373">
        <v>0</v>
      </c>
      <c r="AB140" s="373" t="s">
        <v>1548</v>
      </c>
      <c r="AC140" s="372">
        <v>0</v>
      </c>
      <c r="AD140" s="373">
        <v>0</v>
      </c>
      <c r="AE140" s="373" t="s">
        <v>1548</v>
      </c>
      <c r="AF140" s="375">
        <v>0</v>
      </c>
      <c r="AG140" s="373">
        <v>0</v>
      </c>
      <c r="AH140" s="373" t="s">
        <v>1548</v>
      </c>
      <c r="AI140" s="372">
        <v>0</v>
      </c>
      <c r="AJ140" s="373">
        <v>0</v>
      </c>
      <c r="AK140" s="373" t="s">
        <v>1548</v>
      </c>
      <c r="AL140" s="372">
        <v>0</v>
      </c>
      <c r="AM140" s="373">
        <v>0</v>
      </c>
      <c r="AN140" s="373" t="s">
        <v>1548</v>
      </c>
      <c r="AO140" s="372">
        <v>0</v>
      </c>
      <c r="AP140" s="373">
        <v>0</v>
      </c>
      <c r="AQ140" s="373" t="s">
        <v>1548</v>
      </c>
      <c r="AR140" s="375">
        <v>0</v>
      </c>
      <c r="AS140" s="373">
        <v>0</v>
      </c>
      <c r="AT140" s="373" t="s">
        <v>1548</v>
      </c>
      <c r="AU140" s="373">
        <v>0</v>
      </c>
      <c r="AV140" s="373">
        <v>0</v>
      </c>
      <c r="AW140" s="373" t="s">
        <v>1548</v>
      </c>
      <c r="AX140" s="373">
        <v>0</v>
      </c>
      <c r="AY140" s="373">
        <v>0</v>
      </c>
      <c r="AZ140" s="373" t="s">
        <v>1548</v>
      </c>
      <c r="BA140" s="373">
        <v>0</v>
      </c>
      <c r="BB140" s="373">
        <v>0</v>
      </c>
      <c r="BC140" s="373" t="s">
        <v>1548</v>
      </c>
      <c r="BD140" s="373">
        <v>0</v>
      </c>
      <c r="BE140" s="373">
        <v>0</v>
      </c>
      <c r="BF140" s="373" t="s">
        <v>1548</v>
      </c>
      <c r="BG140" s="373">
        <v>0</v>
      </c>
      <c r="BH140" s="373">
        <v>0</v>
      </c>
      <c r="BI140" s="373" t="s">
        <v>1548</v>
      </c>
      <c r="BJ140" s="373">
        <v>0</v>
      </c>
      <c r="BK140" s="373">
        <v>0</v>
      </c>
      <c r="BL140" s="373" t="s">
        <v>1548</v>
      </c>
      <c r="BM140" s="373">
        <v>0</v>
      </c>
      <c r="BN140" s="373">
        <v>0</v>
      </c>
      <c r="BO140" s="373" t="s">
        <v>1548</v>
      </c>
      <c r="BP140" s="373">
        <v>0</v>
      </c>
      <c r="BQ140" s="373">
        <v>0</v>
      </c>
      <c r="BR140" s="373" t="s">
        <v>1548</v>
      </c>
      <c r="BS140" s="373">
        <v>0</v>
      </c>
      <c r="BT140" s="373">
        <v>0</v>
      </c>
      <c r="BU140" s="373" t="s">
        <v>1548</v>
      </c>
      <c r="BV140" s="373">
        <v>0</v>
      </c>
      <c r="BW140" s="373">
        <v>0</v>
      </c>
      <c r="BX140" s="373" t="s">
        <v>1548</v>
      </c>
      <c r="BY140" s="373">
        <v>0</v>
      </c>
      <c r="BZ140" s="373">
        <v>0</v>
      </c>
      <c r="CA140" s="373" t="s">
        <v>1548</v>
      </c>
      <c r="CB140" s="373">
        <v>0</v>
      </c>
      <c r="CC140" s="373">
        <v>0</v>
      </c>
      <c r="CD140" s="373" t="s">
        <v>1548</v>
      </c>
      <c r="CE140" s="373">
        <v>0</v>
      </c>
      <c r="CF140" s="373">
        <v>0</v>
      </c>
      <c r="CG140" s="373" t="s">
        <v>1548</v>
      </c>
      <c r="CH140" s="373">
        <v>1</v>
      </c>
      <c r="CI140" s="373">
        <v>1</v>
      </c>
      <c r="CJ140" s="373">
        <v>100</v>
      </c>
      <c r="CK140" s="373">
        <v>0</v>
      </c>
      <c r="CL140" s="373">
        <v>0</v>
      </c>
      <c r="CM140" s="373" t="s">
        <v>1548</v>
      </c>
      <c r="CN140" s="373">
        <v>3</v>
      </c>
      <c r="CO140" s="373">
        <v>5</v>
      </c>
      <c r="CP140" s="373">
        <v>166.66666666666669</v>
      </c>
      <c r="CQ140" s="373">
        <v>1</v>
      </c>
      <c r="CR140" s="373">
        <v>1</v>
      </c>
      <c r="CS140" s="373">
        <v>100</v>
      </c>
      <c r="CT140" s="373">
        <v>0</v>
      </c>
      <c r="CU140" s="373">
        <v>0</v>
      </c>
      <c r="CV140" s="373" t="s">
        <v>1548</v>
      </c>
      <c r="CW140" s="373">
        <v>0</v>
      </c>
      <c r="CX140" s="373">
        <v>0</v>
      </c>
      <c r="CY140" s="373" t="s">
        <v>1548</v>
      </c>
    </row>
    <row r="141" spans="1:103" ht="67.5" x14ac:dyDescent="0.25">
      <c r="A141" s="252" t="s">
        <v>1283</v>
      </c>
      <c r="B141" s="365" t="s">
        <v>1206</v>
      </c>
      <c r="C141" s="397" t="s">
        <v>1284</v>
      </c>
      <c r="D141" s="397" t="s">
        <v>1285</v>
      </c>
      <c r="E141" s="379">
        <v>37</v>
      </c>
      <c r="F141" s="368">
        <v>33</v>
      </c>
      <c r="G141" s="369">
        <v>0.89189189189189189</v>
      </c>
      <c r="H141" s="380">
        <v>1</v>
      </c>
      <c r="I141" s="381">
        <v>1</v>
      </c>
      <c r="J141" s="371">
        <v>100</v>
      </c>
      <c r="K141" s="372">
        <v>1</v>
      </c>
      <c r="L141" s="373">
        <v>1</v>
      </c>
      <c r="M141" s="374">
        <v>100</v>
      </c>
      <c r="N141" s="372">
        <v>1</v>
      </c>
      <c r="O141" s="373">
        <v>1</v>
      </c>
      <c r="P141" s="374">
        <v>100</v>
      </c>
      <c r="Q141" s="372">
        <v>1</v>
      </c>
      <c r="R141" s="373">
        <v>1</v>
      </c>
      <c r="S141" s="373">
        <v>100</v>
      </c>
      <c r="T141" s="372">
        <v>1</v>
      </c>
      <c r="U141" s="373">
        <v>1</v>
      </c>
      <c r="V141" s="374">
        <v>100</v>
      </c>
      <c r="W141" s="372">
        <v>1</v>
      </c>
      <c r="X141" s="373">
        <v>1</v>
      </c>
      <c r="Y141" s="373">
        <v>100</v>
      </c>
      <c r="Z141" s="375">
        <v>6</v>
      </c>
      <c r="AA141" s="373">
        <v>1</v>
      </c>
      <c r="AB141" s="373">
        <v>16.666666666666664</v>
      </c>
      <c r="AC141" s="372">
        <v>1</v>
      </c>
      <c r="AD141" s="373">
        <v>1</v>
      </c>
      <c r="AE141" s="373">
        <v>100</v>
      </c>
      <c r="AF141" s="375">
        <v>1</v>
      </c>
      <c r="AG141" s="373">
        <v>1</v>
      </c>
      <c r="AH141" s="373">
        <v>100</v>
      </c>
      <c r="AI141" s="372">
        <v>1</v>
      </c>
      <c r="AJ141" s="373">
        <v>1</v>
      </c>
      <c r="AK141" s="373">
        <v>100</v>
      </c>
      <c r="AL141" s="372">
        <v>1</v>
      </c>
      <c r="AM141" s="373">
        <v>1</v>
      </c>
      <c r="AN141" s="373">
        <v>100</v>
      </c>
      <c r="AO141" s="372">
        <v>1</v>
      </c>
      <c r="AP141" s="373">
        <v>1</v>
      </c>
      <c r="AQ141" s="373">
        <v>100</v>
      </c>
      <c r="AR141" s="375">
        <v>1</v>
      </c>
      <c r="AS141" s="373">
        <v>1</v>
      </c>
      <c r="AT141" s="373">
        <v>100</v>
      </c>
      <c r="AU141" s="373">
        <v>1</v>
      </c>
      <c r="AV141" s="373">
        <v>1</v>
      </c>
      <c r="AW141" s="373">
        <v>100</v>
      </c>
      <c r="AX141" s="373">
        <v>1</v>
      </c>
      <c r="AY141" s="373">
        <v>1</v>
      </c>
      <c r="AZ141" s="373">
        <v>100</v>
      </c>
      <c r="BA141" s="373">
        <v>1</v>
      </c>
      <c r="BB141" s="373">
        <v>1</v>
      </c>
      <c r="BC141" s="373">
        <v>100</v>
      </c>
      <c r="BD141" s="373">
        <v>1</v>
      </c>
      <c r="BE141" s="373">
        <v>1</v>
      </c>
      <c r="BF141" s="373">
        <v>100</v>
      </c>
      <c r="BG141" s="373">
        <v>1</v>
      </c>
      <c r="BH141" s="373">
        <v>1</v>
      </c>
      <c r="BI141" s="373">
        <v>100</v>
      </c>
      <c r="BJ141" s="373">
        <v>1</v>
      </c>
      <c r="BK141" s="373">
        <v>1</v>
      </c>
      <c r="BL141" s="373">
        <v>100</v>
      </c>
      <c r="BM141" s="373">
        <v>1</v>
      </c>
      <c r="BN141" s="373">
        <v>1</v>
      </c>
      <c r="BO141" s="373">
        <v>100</v>
      </c>
      <c r="BP141" s="373">
        <v>1</v>
      </c>
      <c r="BQ141" s="373">
        <v>1</v>
      </c>
      <c r="BR141" s="373">
        <v>100</v>
      </c>
      <c r="BS141" s="373">
        <v>1</v>
      </c>
      <c r="BT141" s="373">
        <v>1</v>
      </c>
      <c r="BU141" s="373">
        <v>100</v>
      </c>
      <c r="BV141" s="373">
        <v>1</v>
      </c>
      <c r="BW141" s="373">
        <v>1</v>
      </c>
      <c r="BX141" s="373">
        <v>100</v>
      </c>
      <c r="BY141" s="373">
        <v>1</v>
      </c>
      <c r="BZ141" s="373">
        <v>2</v>
      </c>
      <c r="CA141" s="373">
        <v>200</v>
      </c>
      <c r="CB141" s="373">
        <v>1</v>
      </c>
      <c r="CC141" s="373">
        <v>1</v>
      </c>
      <c r="CD141" s="373">
        <v>100</v>
      </c>
      <c r="CE141" s="373">
        <v>1</v>
      </c>
      <c r="CF141" s="373">
        <v>1</v>
      </c>
      <c r="CG141" s="373">
        <v>100</v>
      </c>
      <c r="CH141" s="373">
        <v>1</v>
      </c>
      <c r="CI141" s="373">
        <v>1</v>
      </c>
      <c r="CJ141" s="373">
        <v>100</v>
      </c>
      <c r="CK141" s="373">
        <v>1</v>
      </c>
      <c r="CL141" s="373">
        <v>1</v>
      </c>
      <c r="CM141" s="373">
        <v>100</v>
      </c>
      <c r="CN141" s="373">
        <v>1</v>
      </c>
      <c r="CO141" s="373">
        <v>1</v>
      </c>
      <c r="CP141" s="373">
        <v>100</v>
      </c>
      <c r="CQ141" s="373">
        <v>1</v>
      </c>
      <c r="CR141" s="373">
        <v>1</v>
      </c>
      <c r="CS141" s="373">
        <v>100</v>
      </c>
      <c r="CT141" s="373">
        <v>1</v>
      </c>
      <c r="CU141" s="373">
        <v>1</v>
      </c>
      <c r="CV141" s="373">
        <v>100</v>
      </c>
      <c r="CW141" s="373">
        <v>1</v>
      </c>
      <c r="CX141" s="373">
        <v>1</v>
      </c>
      <c r="CY141" s="373">
        <v>100</v>
      </c>
    </row>
    <row r="142" spans="1:103" ht="45" x14ac:dyDescent="0.25">
      <c r="A142" s="247" t="s">
        <v>1286</v>
      </c>
      <c r="B142" s="246" t="s">
        <v>1287</v>
      </c>
      <c r="C142" s="246" t="s">
        <v>4</v>
      </c>
      <c r="D142" s="246"/>
      <c r="E142" s="384"/>
      <c r="F142" s="385"/>
      <c r="G142" s="385"/>
      <c r="H142" s="386">
        <v>0</v>
      </c>
      <c r="I142" s="359"/>
      <c r="J142" s="360"/>
      <c r="K142" s="361">
        <v>0</v>
      </c>
      <c r="L142" s="362"/>
      <c r="M142" s="364"/>
      <c r="N142" s="363"/>
      <c r="O142" s="359"/>
      <c r="P142" s="364"/>
      <c r="Q142" s="361">
        <v>0</v>
      </c>
      <c r="R142" s="362">
        <v>0</v>
      </c>
      <c r="S142" s="362" t="s">
        <v>1548</v>
      </c>
      <c r="T142" s="361"/>
      <c r="U142" s="362"/>
      <c r="V142" s="362"/>
      <c r="W142" s="361"/>
      <c r="X142" s="362"/>
      <c r="Y142" s="362"/>
      <c r="Z142" s="363"/>
      <c r="AA142" s="362"/>
      <c r="AB142" s="362"/>
      <c r="AC142" s="361"/>
      <c r="AD142" s="362"/>
      <c r="AE142" s="362"/>
      <c r="AF142" s="363"/>
      <c r="AG142" s="362"/>
      <c r="AH142" s="362"/>
      <c r="AI142" s="361"/>
      <c r="AJ142" s="362"/>
      <c r="AK142" s="362"/>
      <c r="AL142" s="361"/>
      <c r="AM142" s="362"/>
      <c r="AN142" s="362"/>
      <c r="AO142" s="361"/>
      <c r="AP142" s="362"/>
      <c r="AQ142" s="362"/>
      <c r="AR142" s="363"/>
      <c r="AS142" s="362"/>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c r="BQ142" s="362"/>
      <c r="BR142" s="362"/>
      <c r="BS142" s="362"/>
      <c r="BT142" s="362"/>
      <c r="BU142" s="362"/>
      <c r="BV142" s="362"/>
      <c r="BW142" s="362"/>
      <c r="BX142" s="362"/>
      <c r="BY142" s="362"/>
      <c r="BZ142" s="362"/>
      <c r="CA142" s="362"/>
      <c r="CB142" s="362"/>
      <c r="CC142" s="362"/>
      <c r="CD142" s="362"/>
      <c r="CE142" s="362"/>
      <c r="CF142" s="362"/>
      <c r="CG142" s="362"/>
      <c r="CH142" s="362"/>
      <c r="CI142" s="362"/>
      <c r="CJ142" s="362"/>
      <c r="CK142" s="362"/>
      <c r="CL142" s="362"/>
      <c r="CM142" s="362"/>
      <c r="CN142" s="362"/>
      <c r="CO142" s="362"/>
      <c r="CP142" s="362"/>
      <c r="CQ142" s="362"/>
      <c r="CR142" s="362"/>
      <c r="CS142" s="362"/>
      <c r="CT142" s="362"/>
      <c r="CU142" s="362"/>
      <c r="CV142" s="362"/>
      <c r="CW142" s="362"/>
      <c r="CX142" s="362"/>
      <c r="CY142" s="362"/>
    </row>
    <row r="143" spans="1:103" ht="78.75" x14ac:dyDescent="0.25">
      <c r="A143" s="252" t="s">
        <v>1288</v>
      </c>
      <c r="B143" s="387" t="s">
        <v>1289</v>
      </c>
      <c r="C143" s="255" t="s">
        <v>1290</v>
      </c>
      <c r="D143" s="255" t="s">
        <v>1291</v>
      </c>
      <c r="E143" s="379">
        <v>130</v>
      </c>
      <c r="F143" s="368">
        <v>136</v>
      </c>
      <c r="G143" s="369">
        <v>1.0461538461538462</v>
      </c>
      <c r="H143" s="380">
        <v>0</v>
      </c>
      <c r="I143" s="381">
        <v>0</v>
      </c>
      <c r="J143" s="371" t="s">
        <v>1548</v>
      </c>
      <c r="K143" s="372">
        <v>5</v>
      </c>
      <c r="L143" s="373">
        <v>4</v>
      </c>
      <c r="M143" s="374">
        <v>80</v>
      </c>
      <c r="N143" s="372">
        <v>4</v>
      </c>
      <c r="O143" s="373">
        <v>5</v>
      </c>
      <c r="P143" s="374">
        <v>125</v>
      </c>
      <c r="Q143" s="372">
        <v>3</v>
      </c>
      <c r="R143" s="373">
        <v>3</v>
      </c>
      <c r="S143" s="373">
        <v>100</v>
      </c>
      <c r="T143" s="372">
        <v>1</v>
      </c>
      <c r="U143" s="373">
        <v>1</v>
      </c>
      <c r="V143" s="374">
        <v>100</v>
      </c>
      <c r="W143" s="372">
        <v>2</v>
      </c>
      <c r="X143" s="373">
        <v>1</v>
      </c>
      <c r="Y143" s="373">
        <v>50</v>
      </c>
      <c r="Z143" s="375">
        <v>1</v>
      </c>
      <c r="AA143" s="373">
        <v>1</v>
      </c>
      <c r="AB143" s="373">
        <v>100</v>
      </c>
      <c r="AC143" s="372">
        <v>6</v>
      </c>
      <c r="AD143" s="373">
        <v>8</v>
      </c>
      <c r="AE143" s="373">
        <v>133.33333333333331</v>
      </c>
      <c r="AF143" s="375">
        <v>16</v>
      </c>
      <c r="AG143" s="373">
        <v>17</v>
      </c>
      <c r="AH143" s="373">
        <v>106.25</v>
      </c>
      <c r="AI143" s="372">
        <v>1</v>
      </c>
      <c r="AJ143" s="373">
        <v>0</v>
      </c>
      <c r="AK143" s="373">
        <v>0</v>
      </c>
      <c r="AL143" s="372">
        <v>13</v>
      </c>
      <c r="AM143" s="373">
        <v>13</v>
      </c>
      <c r="AN143" s="373">
        <v>100</v>
      </c>
      <c r="AO143" s="372">
        <v>4</v>
      </c>
      <c r="AP143" s="373">
        <v>4</v>
      </c>
      <c r="AQ143" s="373">
        <v>100</v>
      </c>
      <c r="AR143" s="375">
        <v>7</v>
      </c>
      <c r="AS143" s="373">
        <v>9</v>
      </c>
      <c r="AT143" s="373">
        <v>128.57142857142858</v>
      </c>
      <c r="AU143" s="373">
        <v>0</v>
      </c>
      <c r="AV143" s="373">
        <v>0</v>
      </c>
      <c r="AW143" s="373" t="s">
        <v>1548</v>
      </c>
      <c r="AX143" s="373">
        <v>1</v>
      </c>
      <c r="AY143" s="373">
        <v>0</v>
      </c>
      <c r="AZ143" s="373">
        <v>0</v>
      </c>
      <c r="BA143" s="373">
        <v>5</v>
      </c>
      <c r="BB143" s="373">
        <v>3</v>
      </c>
      <c r="BC143" s="373">
        <v>60</v>
      </c>
      <c r="BD143" s="373">
        <v>2</v>
      </c>
      <c r="BE143" s="373">
        <v>1</v>
      </c>
      <c r="BF143" s="373">
        <v>50</v>
      </c>
      <c r="BG143" s="373">
        <v>1</v>
      </c>
      <c r="BH143" s="373">
        <v>0</v>
      </c>
      <c r="BI143" s="373">
        <v>0</v>
      </c>
      <c r="BJ143" s="373">
        <v>4</v>
      </c>
      <c r="BK143" s="373">
        <v>3</v>
      </c>
      <c r="BL143" s="373">
        <v>75</v>
      </c>
      <c r="BM143" s="373">
        <v>13</v>
      </c>
      <c r="BN143" s="373">
        <v>15</v>
      </c>
      <c r="BO143" s="373">
        <v>115.38461538461537</v>
      </c>
      <c r="BP143" s="373">
        <v>4</v>
      </c>
      <c r="BQ143" s="373">
        <v>7</v>
      </c>
      <c r="BR143" s="373">
        <v>175</v>
      </c>
      <c r="BS143" s="373">
        <v>17</v>
      </c>
      <c r="BT143" s="373">
        <v>16</v>
      </c>
      <c r="BU143" s="373">
        <v>94.117647058823522</v>
      </c>
      <c r="BV143" s="373">
        <v>3</v>
      </c>
      <c r="BW143" s="373">
        <v>4</v>
      </c>
      <c r="BX143" s="373">
        <v>133.33333333333331</v>
      </c>
      <c r="BY143" s="373">
        <v>3</v>
      </c>
      <c r="BZ143" s="373">
        <v>4</v>
      </c>
      <c r="CA143" s="373">
        <v>133.33333333333331</v>
      </c>
      <c r="CB143" s="373">
        <v>0</v>
      </c>
      <c r="CC143" s="373">
        <v>0</v>
      </c>
      <c r="CD143" s="373" t="s">
        <v>1548</v>
      </c>
      <c r="CE143" s="373">
        <v>0</v>
      </c>
      <c r="CF143" s="373">
        <v>0</v>
      </c>
      <c r="CG143" s="373" t="s">
        <v>1548</v>
      </c>
      <c r="CH143" s="373">
        <v>4</v>
      </c>
      <c r="CI143" s="373">
        <v>5</v>
      </c>
      <c r="CJ143" s="373">
        <v>125</v>
      </c>
      <c r="CK143" s="373">
        <v>5</v>
      </c>
      <c r="CL143" s="373">
        <v>5</v>
      </c>
      <c r="CM143" s="373">
        <v>100</v>
      </c>
      <c r="CN143" s="373">
        <v>3</v>
      </c>
      <c r="CO143" s="373">
        <v>4</v>
      </c>
      <c r="CP143" s="373">
        <v>133.33333333333331</v>
      </c>
      <c r="CQ143" s="373">
        <v>0</v>
      </c>
      <c r="CR143" s="373">
        <v>0</v>
      </c>
      <c r="CS143" s="373" t="s">
        <v>1548</v>
      </c>
      <c r="CT143" s="373">
        <v>1</v>
      </c>
      <c r="CU143" s="373">
        <v>2</v>
      </c>
      <c r="CV143" s="373">
        <v>200</v>
      </c>
      <c r="CW143" s="373">
        <v>1</v>
      </c>
      <c r="CX143" s="373">
        <v>1</v>
      </c>
      <c r="CY143" s="373">
        <v>100</v>
      </c>
    </row>
    <row r="144" spans="1:103" ht="78.75" x14ac:dyDescent="0.25">
      <c r="A144" s="252" t="s">
        <v>1292</v>
      </c>
      <c r="B144" s="387" t="s">
        <v>1289</v>
      </c>
      <c r="C144" s="255" t="s">
        <v>1293</v>
      </c>
      <c r="D144" s="255" t="s">
        <v>1294</v>
      </c>
      <c r="E144" s="379">
        <v>414</v>
      </c>
      <c r="F144" s="368">
        <v>402</v>
      </c>
      <c r="G144" s="369">
        <v>0.97101449275362317</v>
      </c>
      <c r="H144" s="380">
        <v>0</v>
      </c>
      <c r="I144" s="381">
        <v>0</v>
      </c>
      <c r="J144" s="371" t="s">
        <v>1548</v>
      </c>
      <c r="K144" s="372">
        <v>68</v>
      </c>
      <c r="L144" s="373">
        <v>71</v>
      </c>
      <c r="M144" s="374">
        <v>104.41176470588236</v>
      </c>
      <c r="N144" s="372">
        <v>6</v>
      </c>
      <c r="O144" s="373">
        <v>7</v>
      </c>
      <c r="P144" s="374">
        <v>116.66666666666667</v>
      </c>
      <c r="Q144" s="372">
        <v>5</v>
      </c>
      <c r="R144" s="373">
        <v>5</v>
      </c>
      <c r="S144" s="373">
        <v>100</v>
      </c>
      <c r="T144" s="372">
        <v>5</v>
      </c>
      <c r="U144" s="373">
        <v>5</v>
      </c>
      <c r="V144" s="374">
        <v>100</v>
      </c>
      <c r="W144" s="372">
        <v>20</v>
      </c>
      <c r="X144" s="373">
        <v>20</v>
      </c>
      <c r="Y144" s="373">
        <v>100</v>
      </c>
      <c r="Z144" s="375">
        <v>6</v>
      </c>
      <c r="AA144" s="373">
        <v>6</v>
      </c>
      <c r="AB144" s="373">
        <v>100</v>
      </c>
      <c r="AC144" s="372">
        <v>12</v>
      </c>
      <c r="AD144" s="373">
        <v>6</v>
      </c>
      <c r="AE144" s="373">
        <v>50</v>
      </c>
      <c r="AF144" s="375">
        <v>16</v>
      </c>
      <c r="AG144" s="373">
        <v>13</v>
      </c>
      <c r="AH144" s="373">
        <v>81.25</v>
      </c>
      <c r="AI144" s="372">
        <v>5</v>
      </c>
      <c r="AJ144" s="373">
        <v>5</v>
      </c>
      <c r="AK144" s="373">
        <v>100</v>
      </c>
      <c r="AL144" s="372">
        <v>30</v>
      </c>
      <c r="AM144" s="373">
        <v>24</v>
      </c>
      <c r="AN144" s="373">
        <v>80</v>
      </c>
      <c r="AO144" s="372">
        <v>8</v>
      </c>
      <c r="AP144" s="373">
        <v>8</v>
      </c>
      <c r="AQ144" s="373">
        <v>100</v>
      </c>
      <c r="AR144" s="375">
        <v>15</v>
      </c>
      <c r="AS144" s="373">
        <v>11</v>
      </c>
      <c r="AT144" s="373">
        <v>73.333333333333329</v>
      </c>
      <c r="AU144" s="373">
        <v>30</v>
      </c>
      <c r="AV144" s="373">
        <v>31</v>
      </c>
      <c r="AW144" s="373">
        <v>103.33333333333334</v>
      </c>
      <c r="AX144" s="373">
        <v>8</v>
      </c>
      <c r="AY144" s="373">
        <v>8</v>
      </c>
      <c r="AZ144" s="373">
        <v>100</v>
      </c>
      <c r="BA144" s="373">
        <v>5</v>
      </c>
      <c r="BB144" s="373">
        <v>5</v>
      </c>
      <c r="BC144" s="373">
        <v>100</v>
      </c>
      <c r="BD144" s="373">
        <v>12</v>
      </c>
      <c r="BE144" s="373">
        <v>12</v>
      </c>
      <c r="BF144" s="373">
        <v>100</v>
      </c>
      <c r="BG144" s="373">
        <v>5</v>
      </c>
      <c r="BH144" s="373">
        <v>5</v>
      </c>
      <c r="BI144" s="373">
        <v>100</v>
      </c>
      <c r="BJ144" s="373">
        <v>20</v>
      </c>
      <c r="BK144" s="373">
        <v>24</v>
      </c>
      <c r="BL144" s="373">
        <v>120</v>
      </c>
      <c r="BM144" s="373">
        <v>20</v>
      </c>
      <c r="BN144" s="373">
        <v>20</v>
      </c>
      <c r="BO144" s="373">
        <v>100</v>
      </c>
      <c r="BP144" s="373">
        <v>24</v>
      </c>
      <c r="BQ144" s="373">
        <v>24</v>
      </c>
      <c r="BR144" s="373">
        <v>100</v>
      </c>
      <c r="BS144" s="373">
        <v>10</v>
      </c>
      <c r="BT144" s="373">
        <v>8</v>
      </c>
      <c r="BU144" s="373">
        <v>80</v>
      </c>
      <c r="BV144" s="373">
        <v>24</v>
      </c>
      <c r="BW144" s="373">
        <v>24</v>
      </c>
      <c r="BX144" s="373">
        <v>100</v>
      </c>
      <c r="BY144" s="373">
        <v>6</v>
      </c>
      <c r="BZ144" s="373">
        <v>6</v>
      </c>
      <c r="CA144" s="373">
        <v>100</v>
      </c>
      <c r="CB144" s="373">
        <v>24</v>
      </c>
      <c r="CC144" s="373">
        <v>28</v>
      </c>
      <c r="CD144" s="373">
        <v>116.66666666666667</v>
      </c>
      <c r="CE144" s="373">
        <v>0</v>
      </c>
      <c r="CF144" s="373">
        <v>0</v>
      </c>
      <c r="CG144" s="373" t="s">
        <v>1548</v>
      </c>
      <c r="CH144" s="373">
        <v>8</v>
      </c>
      <c r="CI144" s="373">
        <v>6</v>
      </c>
      <c r="CJ144" s="373">
        <v>75</v>
      </c>
      <c r="CK144" s="373">
        <v>5</v>
      </c>
      <c r="CL144" s="373">
        <v>5</v>
      </c>
      <c r="CM144" s="373">
        <v>100</v>
      </c>
      <c r="CN144" s="373">
        <v>7</v>
      </c>
      <c r="CO144" s="373">
        <v>5</v>
      </c>
      <c r="CP144" s="373">
        <v>71.428571428571431</v>
      </c>
      <c r="CQ144" s="373">
        <v>5</v>
      </c>
      <c r="CR144" s="373">
        <v>6</v>
      </c>
      <c r="CS144" s="373">
        <v>120</v>
      </c>
      <c r="CT144" s="373">
        <v>2</v>
      </c>
      <c r="CU144" s="373">
        <v>2</v>
      </c>
      <c r="CV144" s="373">
        <v>100</v>
      </c>
      <c r="CW144" s="373">
        <v>3</v>
      </c>
      <c r="CX144" s="373">
        <v>2</v>
      </c>
      <c r="CY144" s="373">
        <v>66.666666666666657</v>
      </c>
    </row>
    <row r="145" spans="1:106" ht="78.75" x14ac:dyDescent="0.25">
      <c r="A145" s="252" t="s">
        <v>1295</v>
      </c>
      <c r="B145" s="387" t="s">
        <v>1289</v>
      </c>
      <c r="C145" s="255" t="s">
        <v>1296</v>
      </c>
      <c r="D145" s="255" t="s">
        <v>1297</v>
      </c>
      <c r="E145" s="379">
        <v>46</v>
      </c>
      <c r="F145" s="368">
        <v>39</v>
      </c>
      <c r="G145" s="369">
        <v>0.84782608695652173</v>
      </c>
      <c r="H145" s="370">
        <v>0</v>
      </c>
      <c r="I145" s="371">
        <v>0</v>
      </c>
      <c r="J145" s="371" t="s">
        <v>1548</v>
      </c>
      <c r="K145" s="372">
        <v>9</v>
      </c>
      <c r="L145" s="373">
        <v>8</v>
      </c>
      <c r="M145" s="374">
        <v>88.888888888888886</v>
      </c>
      <c r="N145" s="372">
        <v>0</v>
      </c>
      <c r="O145" s="373">
        <v>0</v>
      </c>
      <c r="P145" s="374" t="s">
        <v>1548</v>
      </c>
      <c r="Q145" s="372">
        <v>4</v>
      </c>
      <c r="R145" s="373">
        <v>4</v>
      </c>
      <c r="S145" s="373">
        <v>100</v>
      </c>
      <c r="T145" s="372">
        <v>1</v>
      </c>
      <c r="U145" s="373">
        <v>0</v>
      </c>
      <c r="V145" s="374">
        <v>0</v>
      </c>
      <c r="W145" s="372">
        <v>0</v>
      </c>
      <c r="X145" s="373">
        <v>0</v>
      </c>
      <c r="Y145" s="373" t="s">
        <v>1548</v>
      </c>
      <c r="Z145" s="375">
        <v>2</v>
      </c>
      <c r="AA145" s="373">
        <v>2</v>
      </c>
      <c r="AB145" s="373">
        <v>100</v>
      </c>
      <c r="AC145" s="372">
        <v>0</v>
      </c>
      <c r="AD145" s="373">
        <v>0</v>
      </c>
      <c r="AE145" s="373" t="s">
        <v>1548</v>
      </c>
      <c r="AF145" s="375">
        <v>0</v>
      </c>
      <c r="AG145" s="373">
        <v>0</v>
      </c>
      <c r="AH145" s="373" t="s">
        <v>1548</v>
      </c>
      <c r="AI145" s="372">
        <v>0</v>
      </c>
      <c r="AJ145" s="373">
        <v>0</v>
      </c>
      <c r="AK145" s="373" t="s">
        <v>1548</v>
      </c>
      <c r="AL145" s="372">
        <v>0</v>
      </c>
      <c r="AM145" s="373">
        <v>0</v>
      </c>
      <c r="AN145" s="373" t="s">
        <v>1548</v>
      </c>
      <c r="AO145" s="372">
        <v>0</v>
      </c>
      <c r="AP145" s="373">
        <v>0</v>
      </c>
      <c r="AQ145" s="373" t="s">
        <v>1548</v>
      </c>
      <c r="AR145" s="375">
        <v>5</v>
      </c>
      <c r="AS145" s="373">
        <v>4</v>
      </c>
      <c r="AT145" s="373">
        <v>80</v>
      </c>
      <c r="AU145" s="373">
        <v>10</v>
      </c>
      <c r="AV145" s="373">
        <v>10</v>
      </c>
      <c r="AW145" s="373">
        <v>100</v>
      </c>
      <c r="AX145" s="373">
        <v>0</v>
      </c>
      <c r="AY145" s="373">
        <v>0</v>
      </c>
      <c r="AZ145" s="373" t="s">
        <v>1548</v>
      </c>
      <c r="BA145" s="373">
        <v>0</v>
      </c>
      <c r="BB145" s="373">
        <v>0</v>
      </c>
      <c r="BC145" s="373" t="s">
        <v>1548</v>
      </c>
      <c r="BD145" s="373">
        <v>0</v>
      </c>
      <c r="BE145" s="373">
        <v>0</v>
      </c>
      <c r="BF145" s="373" t="s">
        <v>1548</v>
      </c>
      <c r="BG145" s="373">
        <v>1</v>
      </c>
      <c r="BH145" s="373">
        <v>1</v>
      </c>
      <c r="BI145" s="373">
        <v>100</v>
      </c>
      <c r="BJ145" s="373">
        <v>0</v>
      </c>
      <c r="BK145" s="373">
        <v>0</v>
      </c>
      <c r="BL145" s="373" t="s">
        <v>1548</v>
      </c>
      <c r="BM145" s="373">
        <v>0</v>
      </c>
      <c r="BN145" s="373">
        <v>0</v>
      </c>
      <c r="BO145" s="373" t="s">
        <v>1548</v>
      </c>
      <c r="BP145" s="373">
        <v>2</v>
      </c>
      <c r="BQ145" s="373">
        <v>1</v>
      </c>
      <c r="BR145" s="373">
        <v>50</v>
      </c>
      <c r="BS145" s="373">
        <v>1</v>
      </c>
      <c r="BT145" s="373">
        <v>1</v>
      </c>
      <c r="BU145" s="373">
        <v>100</v>
      </c>
      <c r="BV145" s="373">
        <v>0</v>
      </c>
      <c r="BW145" s="373">
        <v>0</v>
      </c>
      <c r="BX145" s="373" t="s">
        <v>1548</v>
      </c>
      <c r="BY145" s="373">
        <v>0</v>
      </c>
      <c r="BZ145" s="373">
        <v>0</v>
      </c>
      <c r="CA145" s="373" t="s">
        <v>1548</v>
      </c>
      <c r="CB145" s="373">
        <v>0</v>
      </c>
      <c r="CC145" s="373">
        <v>0</v>
      </c>
      <c r="CD145" s="373" t="s">
        <v>1548</v>
      </c>
      <c r="CE145" s="373">
        <v>0</v>
      </c>
      <c r="CF145" s="373">
        <v>0</v>
      </c>
      <c r="CG145" s="373" t="s">
        <v>1548</v>
      </c>
      <c r="CH145" s="373">
        <v>8</v>
      </c>
      <c r="CI145" s="373">
        <v>4</v>
      </c>
      <c r="CJ145" s="373">
        <v>50</v>
      </c>
      <c r="CK145" s="373">
        <v>0</v>
      </c>
      <c r="CL145" s="373">
        <v>0</v>
      </c>
      <c r="CM145" s="373" t="s">
        <v>1548</v>
      </c>
      <c r="CN145" s="373">
        <v>0</v>
      </c>
      <c r="CO145" s="373">
        <v>0</v>
      </c>
      <c r="CP145" s="373" t="s">
        <v>1548</v>
      </c>
      <c r="CQ145" s="373">
        <v>3</v>
      </c>
      <c r="CR145" s="373">
        <v>4</v>
      </c>
      <c r="CS145" s="373">
        <v>133.33333333333331</v>
      </c>
      <c r="CT145" s="373">
        <v>0</v>
      </c>
      <c r="CU145" s="373">
        <v>0</v>
      </c>
      <c r="CV145" s="373" t="s">
        <v>1548</v>
      </c>
      <c r="CW145" s="373">
        <v>0</v>
      </c>
      <c r="CX145" s="373">
        <v>0</v>
      </c>
      <c r="CY145" s="373" t="s">
        <v>1548</v>
      </c>
    </row>
    <row r="146" spans="1:106" ht="78.75" x14ac:dyDescent="0.25">
      <c r="A146" s="252" t="s">
        <v>1298</v>
      </c>
      <c r="B146" s="387" t="s">
        <v>1289</v>
      </c>
      <c r="C146" s="255" t="s">
        <v>1299</v>
      </c>
      <c r="D146" s="255" t="s">
        <v>1300</v>
      </c>
      <c r="E146" s="379">
        <v>580</v>
      </c>
      <c r="F146" s="368">
        <v>488</v>
      </c>
      <c r="G146" s="369">
        <v>0.8413793103448276</v>
      </c>
      <c r="H146" s="370">
        <v>0</v>
      </c>
      <c r="I146" s="371">
        <v>0</v>
      </c>
      <c r="J146" s="371" t="s">
        <v>1548</v>
      </c>
      <c r="K146" s="372">
        <v>100</v>
      </c>
      <c r="L146" s="373">
        <v>85</v>
      </c>
      <c r="M146" s="374">
        <v>85</v>
      </c>
      <c r="N146" s="372">
        <v>0</v>
      </c>
      <c r="O146" s="373">
        <v>0</v>
      </c>
      <c r="P146" s="374" t="s">
        <v>1548</v>
      </c>
      <c r="Q146" s="372">
        <v>0</v>
      </c>
      <c r="R146" s="373">
        <v>0</v>
      </c>
      <c r="S146" s="373" t="s">
        <v>1548</v>
      </c>
      <c r="T146" s="372">
        <v>0</v>
      </c>
      <c r="U146" s="373">
        <v>0</v>
      </c>
      <c r="V146" s="374" t="s">
        <v>1548</v>
      </c>
      <c r="W146" s="372">
        <v>0</v>
      </c>
      <c r="X146" s="373">
        <v>0</v>
      </c>
      <c r="Y146" s="373" t="s">
        <v>1548</v>
      </c>
      <c r="Z146" s="375">
        <v>2</v>
      </c>
      <c r="AA146" s="373">
        <v>2</v>
      </c>
      <c r="AB146" s="373">
        <v>100</v>
      </c>
      <c r="AC146" s="372">
        <v>0</v>
      </c>
      <c r="AD146" s="373">
        <v>0</v>
      </c>
      <c r="AE146" s="373" t="s">
        <v>1548</v>
      </c>
      <c r="AF146" s="375">
        <v>7</v>
      </c>
      <c r="AG146" s="373">
        <v>8</v>
      </c>
      <c r="AH146" s="373">
        <v>114.28571428571428</v>
      </c>
      <c r="AI146" s="372">
        <v>0</v>
      </c>
      <c r="AJ146" s="373">
        <v>0</v>
      </c>
      <c r="AK146" s="373" t="s">
        <v>1548</v>
      </c>
      <c r="AL146" s="372">
        <v>0</v>
      </c>
      <c r="AM146" s="373">
        <v>0</v>
      </c>
      <c r="AN146" s="373" t="s">
        <v>1548</v>
      </c>
      <c r="AO146" s="372">
        <v>0</v>
      </c>
      <c r="AP146" s="373">
        <v>0</v>
      </c>
      <c r="AQ146" s="373" t="s">
        <v>1548</v>
      </c>
      <c r="AR146" s="375">
        <v>8</v>
      </c>
      <c r="AS146" s="373">
        <v>3</v>
      </c>
      <c r="AT146" s="373">
        <v>37.5</v>
      </c>
      <c r="AU146" s="373">
        <v>210</v>
      </c>
      <c r="AV146" s="373">
        <v>201</v>
      </c>
      <c r="AW146" s="373">
        <v>95.714285714285722</v>
      </c>
      <c r="AX146" s="373">
        <v>0</v>
      </c>
      <c r="AY146" s="373">
        <v>0</v>
      </c>
      <c r="AZ146" s="373" t="s">
        <v>1548</v>
      </c>
      <c r="BA146" s="373">
        <v>0</v>
      </c>
      <c r="BB146" s="373">
        <v>0</v>
      </c>
      <c r="BC146" s="373" t="s">
        <v>1548</v>
      </c>
      <c r="BD146" s="373">
        <v>0</v>
      </c>
      <c r="BE146" s="373">
        <v>0</v>
      </c>
      <c r="BF146" s="373" t="s">
        <v>1548</v>
      </c>
      <c r="BG146" s="373">
        <v>28</v>
      </c>
      <c r="BH146" s="373">
        <v>24</v>
      </c>
      <c r="BI146" s="373">
        <v>85.714285714285708</v>
      </c>
      <c r="BJ146" s="373">
        <v>0</v>
      </c>
      <c r="BK146" s="373">
        <v>0</v>
      </c>
      <c r="BL146" s="373" t="s">
        <v>1548</v>
      </c>
      <c r="BM146" s="373">
        <v>30</v>
      </c>
      <c r="BN146" s="373">
        <v>28</v>
      </c>
      <c r="BO146" s="373">
        <v>93.333333333333329</v>
      </c>
      <c r="BP146" s="373">
        <v>22</v>
      </c>
      <c r="BQ146" s="373">
        <v>16</v>
      </c>
      <c r="BR146" s="373">
        <v>72.727272727272734</v>
      </c>
      <c r="BS146" s="373">
        <v>0</v>
      </c>
      <c r="BT146" s="373">
        <v>0</v>
      </c>
      <c r="BU146" s="373" t="s">
        <v>1548</v>
      </c>
      <c r="BV146" s="373">
        <v>2</v>
      </c>
      <c r="BW146" s="373">
        <v>1</v>
      </c>
      <c r="BX146" s="373">
        <v>50</v>
      </c>
      <c r="BY146" s="373">
        <v>0</v>
      </c>
      <c r="BZ146" s="373">
        <v>0</v>
      </c>
      <c r="CA146" s="373" t="s">
        <v>1548</v>
      </c>
      <c r="CB146" s="373">
        <v>5</v>
      </c>
      <c r="CC146" s="373">
        <v>6</v>
      </c>
      <c r="CD146" s="373">
        <v>120</v>
      </c>
      <c r="CE146" s="373">
        <v>0</v>
      </c>
      <c r="CF146" s="373">
        <v>0</v>
      </c>
      <c r="CG146" s="373" t="s">
        <v>1548</v>
      </c>
      <c r="CH146" s="373">
        <v>46</v>
      </c>
      <c r="CI146" s="373">
        <v>46</v>
      </c>
      <c r="CJ146" s="373">
        <v>100</v>
      </c>
      <c r="CK146" s="373">
        <v>0</v>
      </c>
      <c r="CL146" s="373">
        <v>0</v>
      </c>
      <c r="CM146" s="373" t="s">
        <v>1548</v>
      </c>
      <c r="CN146" s="373">
        <v>0</v>
      </c>
      <c r="CO146" s="373">
        <v>0</v>
      </c>
      <c r="CP146" s="373" t="s">
        <v>1548</v>
      </c>
      <c r="CQ146" s="373">
        <v>120</v>
      </c>
      <c r="CR146" s="373">
        <v>68</v>
      </c>
      <c r="CS146" s="373">
        <v>56.666666666666664</v>
      </c>
      <c r="CT146" s="373">
        <v>0</v>
      </c>
      <c r="CU146" s="373">
        <v>0</v>
      </c>
      <c r="CV146" s="373" t="s">
        <v>1548</v>
      </c>
      <c r="CW146" s="373">
        <v>0</v>
      </c>
      <c r="CX146" s="373">
        <v>0</v>
      </c>
      <c r="CY146" s="373" t="s">
        <v>1548</v>
      </c>
    </row>
    <row r="147" spans="1:106" ht="78.75" x14ac:dyDescent="0.25">
      <c r="A147" s="252" t="s">
        <v>1301</v>
      </c>
      <c r="B147" s="387" t="s">
        <v>1289</v>
      </c>
      <c r="C147" s="255" t="s">
        <v>1302</v>
      </c>
      <c r="D147" s="255" t="s">
        <v>1303</v>
      </c>
      <c r="E147" s="379">
        <v>110</v>
      </c>
      <c r="F147" s="368">
        <v>106</v>
      </c>
      <c r="G147" s="369">
        <v>0.96363636363636362</v>
      </c>
      <c r="H147" s="370">
        <v>0</v>
      </c>
      <c r="I147" s="371">
        <v>0</v>
      </c>
      <c r="J147" s="371" t="s">
        <v>1548</v>
      </c>
      <c r="K147" s="372">
        <v>16</v>
      </c>
      <c r="L147" s="373">
        <v>20</v>
      </c>
      <c r="M147" s="374">
        <v>125</v>
      </c>
      <c r="N147" s="372">
        <v>0</v>
      </c>
      <c r="O147" s="373">
        <v>0</v>
      </c>
      <c r="P147" s="374" t="s">
        <v>1548</v>
      </c>
      <c r="Q147" s="372">
        <v>2</v>
      </c>
      <c r="R147" s="373">
        <v>2</v>
      </c>
      <c r="S147" s="373">
        <v>100</v>
      </c>
      <c r="T147" s="372">
        <v>0</v>
      </c>
      <c r="U147" s="373">
        <v>0</v>
      </c>
      <c r="V147" s="374" t="s">
        <v>1548</v>
      </c>
      <c r="W147" s="372">
        <v>0</v>
      </c>
      <c r="X147" s="373">
        <v>0</v>
      </c>
      <c r="Y147" s="373" t="s">
        <v>1548</v>
      </c>
      <c r="Z147" s="375">
        <v>1</v>
      </c>
      <c r="AA147" s="373">
        <v>1</v>
      </c>
      <c r="AB147" s="373">
        <v>100</v>
      </c>
      <c r="AC147" s="372">
        <v>0</v>
      </c>
      <c r="AD147" s="373">
        <v>0</v>
      </c>
      <c r="AE147" s="373" t="s">
        <v>1548</v>
      </c>
      <c r="AF147" s="375">
        <v>6</v>
      </c>
      <c r="AG147" s="373">
        <v>6</v>
      </c>
      <c r="AH147" s="373">
        <v>100</v>
      </c>
      <c r="AI147" s="372">
        <v>0</v>
      </c>
      <c r="AJ147" s="373">
        <v>0</v>
      </c>
      <c r="AK147" s="373" t="s">
        <v>1548</v>
      </c>
      <c r="AL147" s="372">
        <v>0</v>
      </c>
      <c r="AM147" s="373">
        <v>0</v>
      </c>
      <c r="AN147" s="373" t="s">
        <v>1548</v>
      </c>
      <c r="AO147" s="372">
        <v>0</v>
      </c>
      <c r="AP147" s="373">
        <v>0</v>
      </c>
      <c r="AQ147" s="373" t="s">
        <v>1548</v>
      </c>
      <c r="AR147" s="375">
        <v>3</v>
      </c>
      <c r="AS147" s="373">
        <v>4</v>
      </c>
      <c r="AT147" s="373">
        <v>133.33333333333331</v>
      </c>
      <c r="AU147" s="373">
        <v>30</v>
      </c>
      <c r="AV147" s="373">
        <v>30</v>
      </c>
      <c r="AW147" s="373">
        <v>100</v>
      </c>
      <c r="AX147" s="373">
        <v>0</v>
      </c>
      <c r="AY147" s="373">
        <v>0</v>
      </c>
      <c r="AZ147" s="373" t="s">
        <v>1548</v>
      </c>
      <c r="BA147" s="373">
        <v>0</v>
      </c>
      <c r="BB147" s="373">
        <v>0</v>
      </c>
      <c r="BC147" s="373" t="s">
        <v>1548</v>
      </c>
      <c r="BD147" s="373">
        <v>0</v>
      </c>
      <c r="BE147" s="373">
        <v>0</v>
      </c>
      <c r="BF147" s="373" t="s">
        <v>1548</v>
      </c>
      <c r="BG147" s="373">
        <v>4</v>
      </c>
      <c r="BH147" s="373">
        <v>3</v>
      </c>
      <c r="BI147" s="373">
        <v>75</v>
      </c>
      <c r="BJ147" s="373">
        <v>3</v>
      </c>
      <c r="BK147" s="373">
        <v>0</v>
      </c>
      <c r="BL147" s="373">
        <v>0</v>
      </c>
      <c r="BM147" s="373">
        <v>11</v>
      </c>
      <c r="BN147" s="373">
        <v>19</v>
      </c>
      <c r="BO147" s="373">
        <v>172.72727272727272</v>
      </c>
      <c r="BP147" s="373">
        <v>5</v>
      </c>
      <c r="BQ147" s="373">
        <v>2</v>
      </c>
      <c r="BR147" s="373">
        <v>40</v>
      </c>
      <c r="BS147" s="373">
        <v>0</v>
      </c>
      <c r="BT147" s="373">
        <v>0</v>
      </c>
      <c r="BU147" s="373" t="s">
        <v>1548</v>
      </c>
      <c r="BV147" s="373">
        <v>0</v>
      </c>
      <c r="BW147" s="373">
        <v>0</v>
      </c>
      <c r="BX147" s="373" t="s">
        <v>1548</v>
      </c>
      <c r="BY147" s="373">
        <v>0</v>
      </c>
      <c r="BZ147" s="373">
        <v>0</v>
      </c>
      <c r="CA147" s="373" t="s">
        <v>1548</v>
      </c>
      <c r="CB147" s="373">
        <v>2</v>
      </c>
      <c r="CC147" s="373">
        <v>0</v>
      </c>
      <c r="CD147" s="373">
        <v>0</v>
      </c>
      <c r="CE147" s="373">
        <v>0</v>
      </c>
      <c r="CF147" s="373">
        <v>0</v>
      </c>
      <c r="CG147" s="373" t="s">
        <v>1548</v>
      </c>
      <c r="CH147" s="373">
        <v>3</v>
      </c>
      <c r="CI147" s="373">
        <v>3</v>
      </c>
      <c r="CJ147" s="373">
        <v>100</v>
      </c>
      <c r="CK147" s="373">
        <v>0</v>
      </c>
      <c r="CL147" s="373">
        <v>0</v>
      </c>
      <c r="CM147" s="373" t="s">
        <v>1548</v>
      </c>
      <c r="CN147" s="373">
        <v>0</v>
      </c>
      <c r="CO147" s="373">
        <v>0</v>
      </c>
      <c r="CP147" s="373" t="s">
        <v>1548</v>
      </c>
      <c r="CQ147" s="373">
        <v>24</v>
      </c>
      <c r="CR147" s="373">
        <v>16</v>
      </c>
      <c r="CS147" s="373">
        <v>66.666666666666657</v>
      </c>
      <c r="CT147" s="373">
        <v>0</v>
      </c>
      <c r="CU147" s="373">
        <v>0</v>
      </c>
      <c r="CV147" s="373" t="s">
        <v>1548</v>
      </c>
      <c r="CW147" s="373">
        <v>0</v>
      </c>
      <c r="CX147" s="373">
        <v>0</v>
      </c>
      <c r="CY147" s="373" t="s">
        <v>1548</v>
      </c>
    </row>
    <row r="148" spans="1:106" ht="78.75" x14ac:dyDescent="0.25">
      <c r="A148" s="252" t="s">
        <v>1304</v>
      </c>
      <c r="B148" s="387" t="s">
        <v>1289</v>
      </c>
      <c r="C148" s="255" t="s">
        <v>1305</v>
      </c>
      <c r="D148" s="255" t="s">
        <v>1306</v>
      </c>
      <c r="E148" s="379">
        <v>58</v>
      </c>
      <c r="F148" s="368">
        <v>59</v>
      </c>
      <c r="G148" s="369">
        <v>1.0172413793103448</v>
      </c>
      <c r="H148" s="370">
        <v>0</v>
      </c>
      <c r="I148" s="371">
        <v>0</v>
      </c>
      <c r="J148" s="371" t="s">
        <v>1548</v>
      </c>
      <c r="K148" s="372">
        <v>16</v>
      </c>
      <c r="L148" s="373">
        <v>15</v>
      </c>
      <c r="M148" s="374">
        <v>93.75</v>
      </c>
      <c r="N148" s="372">
        <v>0</v>
      </c>
      <c r="O148" s="373">
        <v>0</v>
      </c>
      <c r="P148" s="374" t="s">
        <v>1548</v>
      </c>
      <c r="Q148" s="372">
        <v>0</v>
      </c>
      <c r="R148" s="373">
        <v>0</v>
      </c>
      <c r="S148" s="373" t="s">
        <v>1548</v>
      </c>
      <c r="T148" s="372">
        <v>0</v>
      </c>
      <c r="U148" s="373">
        <v>0</v>
      </c>
      <c r="V148" s="374" t="s">
        <v>1548</v>
      </c>
      <c r="W148" s="372">
        <v>0</v>
      </c>
      <c r="X148" s="373">
        <v>0</v>
      </c>
      <c r="Y148" s="373" t="s">
        <v>1548</v>
      </c>
      <c r="Z148" s="375">
        <v>0</v>
      </c>
      <c r="AA148" s="373">
        <v>0</v>
      </c>
      <c r="AB148" s="373" t="s">
        <v>1548</v>
      </c>
      <c r="AC148" s="372">
        <v>0</v>
      </c>
      <c r="AD148" s="373">
        <v>0</v>
      </c>
      <c r="AE148" s="373" t="s">
        <v>1548</v>
      </c>
      <c r="AF148" s="375">
        <v>0</v>
      </c>
      <c r="AG148" s="373">
        <v>0</v>
      </c>
      <c r="AH148" s="373" t="s">
        <v>1548</v>
      </c>
      <c r="AI148" s="372">
        <v>0</v>
      </c>
      <c r="AJ148" s="373">
        <v>0</v>
      </c>
      <c r="AK148" s="373" t="s">
        <v>1548</v>
      </c>
      <c r="AL148" s="372">
        <v>2</v>
      </c>
      <c r="AM148" s="373">
        <v>1</v>
      </c>
      <c r="AN148" s="373">
        <v>50</v>
      </c>
      <c r="AO148" s="372">
        <v>0</v>
      </c>
      <c r="AP148" s="373">
        <v>0</v>
      </c>
      <c r="AQ148" s="373" t="s">
        <v>1548</v>
      </c>
      <c r="AR148" s="375">
        <v>8</v>
      </c>
      <c r="AS148" s="373">
        <v>5</v>
      </c>
      <c r="AT148" s="373">
        <v>62.5</v>
      </c>
      <c r="AU148" s="373">
        <v>16</v>
      </c>
      <c r="AV148" s="373">
        <v>16</v>
      </c>
      <c r="AW148" s="373">
        <v>100</v>
      </c>
      <c r="AX148" s="373">
        <v>0</v>
      </c>
      <c r="AY148" s="373">
        <v>0</v>
      </c>
      <c r="AZ148" s="373" t="s">
        <v>1548</v>
      </c>
      <c r="BA148" s="373">
        <v>0</v>
      </c>
      <c r="BB148" s="373">
        <v>0</v>
      </c>
      <c r="BC148" s="373" t="s">
        <v>1548</v>
      </c>
      <c r="BD148" s="373">
        <v>0</v>
      </c>
      <c r="BE148" s="373">
        <v>0</v>
      </c>
      <c r="BF148" s="373" t="s">
        <v>1548</v>
      </c>
      <c r="BG148" s="373">
        <v>0</v>
      </c>
      <c r="BH148" s="373">
        <v>0</v>
      </c>
      <c r="BI148" s="373" t="s">
        <v>1548</v>
      </c>
      <c r="BJ148" s="373">
        <v>1</v>
      </c>
      <c r="BK148" s="373">
        <v>2</v>
      </c>
      <c r="BL148" s="373">
        <v>200</v>
      </c>
      <c r="BM148" s="373">
        <v>10</v>
      </c>
      <c r="BN148" s="373">
        <v>9</v>
      </c>
      <c r="BO148" s="373">
        <v>90</v>
      </c>
      <c r="BP148" s="373">
        <v>1</v>
      </c>
      <c r="BQ148" s="373">
        <v>1</v>
      </c>
      <c r="BR148" s="373">
        <v>100</v>
      </c>
      <c r="BS148" s="373">
        <v>0</v>
      </c>
      <c r="BT148" s="373">
        <v>0</v>
      </c>
      <c r="BU148" s="373" t="s">
        <v>1548</v>
      </c>
      <c r="BV148" s="373">
        <v>0</v>
      </c>
      <c r="BW148" s="373">
        <v>0</v>
      </c>
      <c r="BX148" s="373" t="s">
        <v>1548</v>
      </c>
      <c r="BY148" s="373">
        <v>0</v>
      </c>
      <c r="BZ148" s="373">
        <v>0</v>
      </c>
      <c r="CA148" s="373" t="s">
        <v>1548</v>
      </c>
      <c r="CB148" s="373">
        <v>0</v>
      </c>
      <c r="CC148" s="373">
        <v>0</v>
      </c>
      <c r="CD148" s="373" t="s">
        <v>1548</v>
      </c>
      <c r="CE148" s="373">
        <v>0</v>
      </c>
      <c r="CF148" s="373">
        <v>0</v>
      </c>
      <c r="CG148" s="373" t="s">
        <v>1548</v>
      </c>
      <c r="CH148" s="373">
        <v>4</v>
      </c>
      <c r="CI148" s="373">
        <v>10</v>
      </c>
      <c r="CJ148" s="373">
        <v>250</v>
      </c>
      <c r="CK148" s="373">
        <v>0</v>
      </c>
      <c r="CL148" s="373">
        <v>0</v>
      </c>
      <c r="CM148" s="373" t="s">
        <v>1548</v>
      </c>
      <c r="CN148" s="373">
        <v>0</v>
      </c>
      <c r="CO148" s="373">
        <v>0</v>
      </c>
      <c r="CP148" s="373" t="s">
        <v>1548</v>
      </c>
      <c r="CQ148" s="373">
        <v>0</v>
      </c>
      <c r="CR148" s="373">
        <v>0</v>
      </c>
      <c r="CS148" s="373" t="s">
        <v>1548</v>
      </c>
      <c r="CT148" s="373">
        <v>0</v>
      </c>
      <c r="CU148" s="373">
        <v>0</v>
      </c>
      <c r="CV148" s="373" t="s">
        <v>1548</v>
      </c>
      <c r="CW148" s="373">
        <v>0</v>
      </c>
      <c r="CX148" s="373">
        <v>0</v>
      </c>
      <c r="CY148" s="373" t="s">
        <v>1548</v>
      </c>
    </row>
    <row r="149" spans="1:106" ht="78.75" x14ac:dyDescent="0.25">
      <c r="A149" s="252" t="s">
        <v>1307</v>
      </c>
      <c r="B149" s="387" t="s">
        <v>1289</v>
      </c>
      <c r="C149" s="376" t="s">
        <v>1083</v>
      </c>
      <c r="D149" s="376" t="s">
        <v>1308</v>
      </c>
      <c r="E149" s="379">
        <v>44</v>
      </c>
      <c r="F149" s="368">
        <v>39</v>
      </c>
      <c r="G149" s="369">
        <v>0.88636363636363635</v>
      </c>
      <c r="H149" s="380">
        <v>1</v>
      </c>
      <c r="I149" s="381">
        <v>0</v>
      </c>
      <c r="J149" s="371">
        <v>0</v>
      </c>
      <c r="K149" s="372">
        <v>1</v>
      </c>
      <c r="L149" s="373">
        <v>0</v>
      </c>
      <c r="M149" s="374">
        <v>0</v>
      </c>
      <c r="N149" s="372">
        <v>2</v>
      </c>
      <c r="O149" s="373">
        <v>2</v>
      </c>
      <c r="P149" s="374">
        <v>100</v>
      </c>
      <c r="Q149" s="372">
        <v>2</v>
      </c>
      <c r="R149" s="373">
        <v>2</v>
      </c>
      <c r="S149" s="373">
        <v>100</v>
      </c>
      <c r="T149" s="372">
        <v>1</v>
      </c>
      <c r="U149" s="373">
        <v>0</v>
      </c>
      <c r="V149" s="374">
        <v>0</v>
      </c>
      <c r="W149" s="372">
        <v>2</v>
      </c>
      <c r="X149" s="373">
        <v>2</v>
      </c>
      <c r="Y149" s="373">
        <v>100</v>
      </c>
      <c r="Z149" s="375">
        <v>2</v>
      </c>
      <c r="AA149" s="373">
        <v>2</v>
      </c>
      <c r="AB149" s="373">
        <v>100</v>
      </c>
      <c r="AC149" s="372">
        <v>1</v>
      </c>
      <c r="AD149" s="373">
        <v>2</v>
      </c>
      <c r="AE149" s="373">
        <v>200</v>
      </c>
      <c r="AF149" s="375">
        <v>3</v>
      </c>
      <c r="AG149" s="373">
        <v>4</v>
      </c>
      <c r="AH149" s="373">
        <v>133.33333333333331</v>
      </c>
      <c r="AI149" s="372">
        <v>1</v>
      </c>
      <c r="AJ149" s="373">
        <v>1</v>
      </c>
      <c r="AK149" s="373">
        <v>100</v>
      </c>
      <c r="AL149" s="372">
        <v>0</v>
      </c>
      <c r="AM149" s="373">
        <v>0</v>
      </c>
      <c r="AN149" s="373" t="s">
        <v>1548</v>
      </c>
      <c r="AO149" s="372">
        <v>1</v>
      </c>
      <c r="AP149" s="373">
        <v>1</v>
      </c>
      <c r="AQ149" s="373">
        <v>100</v>
      </c>
      <c r="AR149" s="375">
        <v>2</v>
      </c>
      <c r="AS149" s="373">
        <v>1</v>
      </c>
      <c r="AT149" s="373">
        <v>50</v>
      </c>
      <c r="AU149" s="373">
        <v>1</v>
      </c>
      <c r="AV149" s="373">
        <v>1</v>
      </c>
      <c r="AW149" s="373">
        <v>100</v>
      </c>
      <c r="AX149" s="373">
        <v>1</v>
      </c>
      <c r="AY149" s="373">
        <v>1</v>
      </c>
      <c r="AZ149" s="373">
        <v>100</v>
      </c>
      <c r="BA149" s="373">
        <v>1</v>
      </c>
      <c r="BB149" s="373">
        <v>1</v>
      </c>
      <c r="BC149" s="373">
        <v>100</v>
      </c>
      <c r="BD149" s="373">
        <v>1</v>
      </c>
      <c r="BE149" s="373">
        <v>1</v>
      </c>
      <c r="BF149" s="373">
        <v>100</v>
      </c>
      <c r="BG149" s="373">
        <v>2</v>
      </c>
      <c r="BH149" s="373">
        <v>2</v>
      </c>
      <c r="BI149" s="373">
        <v>100</v>
      </c>
      <c r="BJ149" s="373">
        <v>4</v>
      </c>
      <c r="BK149" s="373">
        <v>0</v>
      </c>
      <c r="BL149" s="373">
        <v>0</v>
      </c>
      <c r="BM149" s="373">
        <v>1</v>
      </c>
      <c r="BN149" s="373">
        <v>1</v>
      </c>
      <c r="BO149" s="373">
        <v>100</v>
      </c>
      <c r="BP149" s="373">
        <v>2</v>
      </c>
      <c r="BQ149" s="373">
        <v>2</v>
      </c>
      <c r="BR149" s="373">
        <v>100</v>
      </c>
      <c r="BS149" s="373">
        <v>2</v>
      </c>
      <c r="BT149" s="373">
        <v>2</v>
      </c>
      <c r="BU149" s="373">
        <v>100</v>
      </c>
      <c r="BV149" s="373">
        <v>2</v>
      </c>
      <c r="BW149" s="373">
        <v>2</v>
      </c>
      <c r="BX149" s="373">
        <v>100</v>
      </c>
      <c r="BY149" s="373">
        <v>1</v>
      </c>
      <c r="BZ149" s="373">
        <v>1</v>
      </c>
      <c r="CA149" s="373">
        <v>100</v>
      </c>
      <c r="CB149" s="373">
        <v>1</v>
      </c>
      <c r="CC149" s="373">
        <v>1</v>
      </c>
      <c r="CD149" s="373">
        <v>100</v>
      </c>
      <c r="CE149" s="373">
        <v>0</v>
      </c>
      <c r="CF149" s="373">
        <v>0</v>
      </c>
      <c r="CG149" s="373" t="s">
        <v>1548</v>
      </c>
      <c r="CH149" s="373">
        <v>1</v>
      </c>
      <c r="CI149" s="373">
        <v>1</v>
      </c>
      <c r="CJ149" s="373">
        <v>100</v>
      </c>
      <c r="CK149" s="373">
        <v>1</v>
      </c>
      <c r="CL149" s="373">
        <v>1</v>
      </c>
      <c r="CM149" s="373">
        <v>100</v>
      </c>
      <c r="CN149" s="373">
        <v>2</v>
      </c>
      <c r="CO149" s="373">
        <v>2</v>
      </c>
      <c r="CP149" s="373">
        <v>100</v>
      </c>
      <c r="CQ149" s="373">
        <v>0</v>
      </c>
      <c r="CR149" s="373">
        <v>0</v>
      </c>
      <c r="CS149" s="373" t="s">
        <v>1548</v>
      </c>
      <c r="CT149" s="373">
        <v>1</v>
      </c>
      <c r="CU149" s="373">
        <v>2</v>
      </c>
      <c r="CV149" s="373">
        <v>200</v>
      </c>
      <c r="CW149" s="373">
        <v>1</v>
      </c>
      <c r="CX149" s="373">
        <v>1</v>
      </c>
      <c r="CY149" s="373">
        <v>100</v>
      </c>
    </row>
    <row r="150" spans="1:106" ht="78.75" x14ac:dyDescent="0.25">
      <c r="A150" s="252" t="s">
        <v>1309</v>
      </c>
      <c r="B150" s="387" t="s">
        <v>1289</v>
      </c>
      <c r="C150" s="376"/>
      <c r="D150" s="376" t="s">
        <v>1310</v>
      </c>
      <c r="E150" s="379">
        <v>390</v>
      </c>
      <c r="F150" s="368">
        <v>371</v>
      </c>
      <c r="G150" s="369">
        <v>0.95128205128205123</v>
      </c>
      <c r="H150" s="380">
        <v>10</v>
      </c>
      <c r="I150" s="381">
        <v>0</v>
      </c>
      <c r="J150" s="371">
        <v>0</v>
      </c>
      <c r="K150" s="372">
        <v>14</v>
      </c>
      <c r="L150" s="373">
        <v>0</v>
      </c>
      <c r="M150" s="374">
        <v>0</v>
      </c>
      <c r="N150" s="372">
        <v>15</v>
      </c>
      <c r="O150" s="373">
        <v>13</v>
      </c>
      <c r="P150" s="374">
        <v>86.666666666666671</v>
      </c>
      <c r="Q150" s="372">
        <v>20</v>
      </c>
      <c r="R150" s="373">
        <v>17</v>
      </c>
      <c r="S150" s="373">
        <v>85</v>
      </c>
      <c r="T150" s="372">
        <v>8</v>
      </c>
      <c r="U150" s="373">
        <v>0</v>
      </c>
      <c r="V150" s="374">
        <v>0</v>
      </c>
      <c r="W150" s="372">
        <v>35</v>
      </c>
      <c r="X150" s="373">
        <v>32</v>
      </c>
      <c r="Y150" s="373">
        <v>91.428571428571431</v>
      </c>
      <c r="Z150" s="375">
        <v>15</v>
      </c>
      <c r="AA150" s="373">
        <v>29</v>
      </c>
      <c r="AB150" s="373">
        <v>193.33333333333334</v>
      </c>
      <c r="AC150" s="372">
        <v>15</v>
      </c>
      <c r="AD150" s="373">
        <v>30</v>
      </c>
      <c r="AE150" s="373">
        <v>200</v>
      </c>
      <c r="AF150" s="375">
        <v>15</v>
      </c>
      <c r="AG150" s="373">
        <v>11</v>
      </c>
      <c r="AH150" s="373">
        <v>73.333333333333329</v>
      </c>
      <c r="AI150" s="372">
        <v>10</v>
      </c>
      <c r="AJ150" s="373">
        <v>14</v>
      </c>
      <c r="AK150" s="373">
        <v>140</v>
      </c>
      <c r="AL150" s="372">
        <v>0</v>
      </c>
      <c r="AM150" s="373">
        <v>0</v>
      </c>
      <c r="AN150" s="373" t="s">
        <v>1548</v>
      </c>
      <c r="AO150" s="372">
        <v>7</v>
      </c>
      <c r="AP150" s="373">
        <v>7</v>
      </c>
      <c r="AQ150" s="373">
        <v>100</v>
      </c>
      <c r="AR150" s="375">
        <v>24</v>
      </c>
      <c r="AS150" s="373">
        <v>33</v>
      </c>
      <c r="AT150" s="373">
        <v>137.5</v>
      </c>
      <c r="AU150" s="373">
        <v>20</v>
      </c>
      <c r="AV150" s="373">
        <v>18</v>
      </c>
      <c r="AW150" s="373">
        <v>90</v>
      </c>
      <c r="AX150" s="373">
        <v>4</v>
      </c>
      <c r="AY150" s="373">
        <v>4</v>
      </c>
      <c r="AZ150" s="373">
        <v>100</v>
      </c>
      <c r="BA150" s="373">
        <v>10</v>
      </c>
      <c r="BB150" s="373">
        <v>5</v>
      </c>
      <c r="BC150" s="373">
        <v>50</v>
      </c>
      <c r="BD150" s="373">
        <v>3</v>
      </c>
      <c r="BE150" s="373">
        <v>3</v>
      </c>
      <c r="BF150" s="373">
        <v>100</v>
      </c>
      <c r="BG150" s="373">
        <v>16</v>
      </c>
      <c r="BH150" s="373">
        <v>17</v>
      </c>
      <c r="BI150" s="373">
        <v>106.25</v>
      </c>
      <c r="BJ150" s="373">
        <v>10</v>
      </c>
      <c r="BK150" s="373">
        <v>0</v>
      </c>
      <c r="BL150" s="373">
        <v>0</v>
      </c>
      <c r="BM150" s="373">
        <v>20</v>
      </c>
      <c r="BN150" s="373">
        <v>23</v>
      </c>
      <c r="BO150" s="373">
        <v>114.99999999999999</v>
      </c>
      <c r="BP150" s="373">
        <v>15</v>
      </c>
      <c r="BQ150" s="373">
        <v>17</v>
      </c>
      <c r="BR150" s="373">
        <v>113.33333333333333</v>
      </c>
      <c r="BS150" s="373">
        <v>8</v>
      </c>
      <c r="BT150" s="373">
        <v>8</v>
      </c>
      <c r="BU150" s="373">
        <v>100</v>
      </c>
      <c r="BV150" s="373">
        <v>20</v>
      </c>
      <c r="BW150" s="373">
        <v>21</v>
      </c>
      <c r="BX150" s="373">
        <v>105</v>
      </c>
      <c r="BY150" s="373">
        <v>8</v>
      </c>
      <c r="BZ150" s="373">
        <v>8</v>
      </c>
      <c r="CA150" s="373">
        <v>100</v>
      </c>
      <c r="CB150" s="373">
        <v>13</v>
      </c>
      <c r="CC150" s="373">
        <v>11</v>
      </c>
      <c r="CD150" s="373">
        <v>84.615384615384613</v>
      </c>
      <c r="CE150" s="373">
        <v>0</v>
      </c>
      <c r="CF150" s="373">
        <v>0</v>
      </c>
      <c r="CG150" s="373" t="s">
        <v>1548</v>
      </c>
      <c r="CH150" s="373">
        <v>15</v>
      </c>
      <c r="CI150" s="373">
        <v>11</v>
      </c>
      <c r="CJ150" s="373">
        <v>73.333333333333329</v>
      </c>
      <c r="CK150" s="373">
        <v>15</v>
      </c>
      <c r="CL150" s="373">
        <v>13</v>
      </c>
      <c r="CM150" s="373">
        <v>86.666666666666671</v>
      </c>
      <c r="CN150" s="373">
        <v>15</v>
      </c>
      <c r="CO150" s="373">
        <v>15</v>
      </c>
      <c r="CP150" s="373">
        <v>100</v>
      </c>
      <c r="CQ150" s="373">
        <v>0</v>
      </c>
      <c r="CR150" s="373">
        <v>0</v>
      </c>
      <c r="CS150" s="373" t="s">
        <v>1548</v>
      </c>
      <c r="CT150" s="373">
        <v>4</v>
      </c>
      <c r="CU150" s="373">
        <v>4</v>
      </c>
      <c r="CV150" s="373">
        <v>100</v>
      </c>
      <c r="CW150" s="373">
        <v>6</v>
      </c>
      <c r="CX150" s="373">
        <v>7</v>
      </c>
      <c r="CY150" s="373">
        <v>116.66666666666667</v>
      </c>
    </row>
    <row r="151" spans="1:106" ht="78.75" x14ac:dyDescent="0.25">
      <c r="A151" s="252" t="s">
        <v>1311</v>
      </c>
      <c r="B151" s="387" t="s">
        <v>1289</v>
      </c>
      <c r="C151" s="376" t="s">
        <v>1312</v>
      </c>
      <c r="D151" s="376" t="s">
        <v>1313</v>
      </c>
      <c r="E151" s="379">
        <v>103</v>
      </c>
      <c r="F151" s="368">
        <v>115</v>
      </c>
      <c r="G151" s="369">
        <v>1.116504854368932</v>
      </c>
      <c r="H151" s="380">
        <v>4</v>
      </c>
      <c r="I151" s="381">
        <v>4</v>
      </c>
      <c r="J151" s="371">
        <v>100</v>
      </c>
      <c r="K151" s="372">
        <v>4</v>
      </c>
      <c r="L151" s="373">
        <v>4</v>
      </c>
      <c r="M151" s="374">
        <v>100</v>
      </c>
      <c r="N151" s="372">
        <v>4</v>
      </c>
      <c r="O151" s="373">
        <v>5</v>
      </c>
      <c r="P151" s="374">
        <v>125</v>
      </c>
      <c r="Q151" s="372">
        <v>4</v>
      </c>
      <c r="R151" s="373">
        <v>4</v>
      </c>
      <c r="S151" s="373">
        <v>100</v>
      </c>
      <c r="T151" s="372">
        <v>3</v>
      </c>
      <c r="U151" s="373">
        <v>4</v>
      </c>
      <c r="V151" s="374">
        <v>133.33333333333331</v>
      </c>
      <c r="W151" s="372">
        <v>3</v>
      </c>
      <c r="X151" s="373">
        <v>3</v>
      </c>
      <c r="Y151" s="373">
        <v>100</v>
      </c>
      <c r="Z151" s="375">
        <v>3</v>
      </c>
      <c r="AA151" s="373">
        <v>5</v>
      </c>
      <c r="AB151" s="373">
        <v>166.66666666666669</v>
      </c>
      <c r="AC151" s="372">
        <v>3</v>
      </c>
      <c r="AD151" s="373">
        <v>2</v>
      </c>
      <c r="AE151" s="373">
        <v>66.666666666666657</v>
      </c>
      <c r="AF151" s="375">
        <v>3</v>
      </c>
      <c r="AG151" s="373">
        <v>6</v>
      </c>
      <c r="AH151" s="373">
        <v>200</v>
      </c>
      <c r="AI151" s="372">
        <v>1</v>
      </c>
      <c r="AJ151" s="373">
        <v>0</v>
      </c>
      <c r="AK151" s="373">
        <v>0</v>
      </c>
      <c r="AL151" s="372">
        <v>0</v>
      </c>
      <c r="AM151" s="373">
        <v>2</v>
      </c>
      <c r="AN151" s="373" t="s">
        <v>1548</v>
      </c>
      <c r="AO151" s="372">
        <v>2</v>
      </c>
      <c r="AP151" s="373">
        <v>3</v>
      </c>
      <c r="AQ151" s="373">
        <v>150</v>
      </c>
      <c r="AR151" s="375">
        <v>6</v>
      </c>
      <c r="AS151" s="373">
        <v>8</v>
      </c>
      <c r="AT151" s="373">
        <v>133.33333333333331</v>
      </c>
      <c r="AU151" s="373">
        <v>3</v>
      </c>
      <c r="AV151" s="373">
        <v>4</v>
      </c>
      <c r="AW151" s="373">
        <v>133.33333333333331</v>
      </c>
      <c r="AX151" s="373">
        <v>1</v>
      </c>
      <c r="AY151" s="373">
        <v>1</v>
      </c>
      <c r="AZ151" s="373">
        <v>100</v>
      </c>
      <c r="BA151" s="373">
        <v>3</v>
      </c>
      <c r="BB151" s="373">
        <v>3</v>
      </c>
      <c r="BC151" s="373">
        <v>100</v>
      </c>
      <c r="BD151" s="373">
        <v>2</v>
      </c>
      <c r="BE151" s="373">
        <v>2</v>
      </c>
      <c r="BF151" s="373">
        <v>100</v>
      </c>
      <c r="BG151" s="373">
        <v>2</v>
      </c>
      <c r="BH151" s="373">
        <v>2</v>
      </c>
      <c r="BI151" s="373">
        <v>100</v>
      </c>
      <c r="BJ151" s="373">
        <v>2</v>
      </c>
      <c r="BK151" s="373">
        <v>1</v>
      </c>
      <c r="BL151" s="373">
        <v>50</v>
      </c>
      <c r="BM151" s="373">
        <v>1</v>
      </c>
      <c r="BN151" s="373">
        <v>1</v>
      </c>
      <c r="BO151" s="373">
        <v>100</v>
      </c>
      <c r="BP151" s="373">
        <v>15</v>
      </c>
      <c r="BQ151" s="373">
        <v>16</v>
      </c>
      <c r="BR151" s="373">
        <v>106.66666666666667</v>
      </c>
      <c r="BS151" s="373">
        <v>10</v>
      </c>
      <c r="BT151" s="373">
        <v>10</v>
      </c>
      <c r="BU151" s="373">
        <v>100</v>
      </c>
      <c r="BV151" s="373">
        <v>2</v>
      </c>
      <c r="BW151" s="373">
        <v>4</v>
      </c>
      <c r="BX151" s="373">
        <v>200</v>
      </c>
      <c r="BY151" s="373">
        <v>2</v>
      </c>
      <c r="BZ151" s="373">
        <v>2</v>
      </c>
      <c r="CA151" s="373">
        <v>100</v>
      </c>
      <c r="CB151" s="373">
        <v>4</v>
      </c>
      <c r="CC151" s="373">
        <v>4</v>
      </c>
      <c r="CD151" s="373">
        <v>100</v>
      </c>
      <c r="CE151" s="373">
        <v>0</v>
      </c>
      <c r="CF151" s="373">
        <v>0</v>
      </c>
      <c r="CG151" s="373" t="s">
        <v>1548</v>
      </c>
      <c r="CH151" s="373">
        <v>1</v>
      </c>
      <c r="CI151" s="373">
        <v>2</v>
      </c>
      <c r="CJ151" s="373">
        <v>200</v>
      </c>
      <c r="CK151" s="373">
        <v>4</v>
      </c>
      <c r="CL151" s="373">
        <v>4</v>
      </c>
      <c r="CM151" s="373">
        <v>100</v>
      </c>
      <c r="CN151" s="373">
        <v>6</v>
      </c>
      <c r="CO151" s="373">
        <v>5</v>
      </c>
      <c r="CP151" s="373">
        <v>83.333333333333343</v>
      </c>
      <c r="CQ151" s="373">
        <v>1</v>
      </c>
      <c r="CR151" s="373">
        <v>0</v>
      </c>
      <c r="CS151" s="373">
        <v>0</v>
      </c>
      <c r="CT151" s="373">
        <v>2</v>
      </c>
      <c r="CU151" s="373">
        <v>2</v>
      </c>
      <c r="CV151" s="373">
        <v>100</v>
      </c>
      <c r="CW151" s="373">
        <v>2</v>
      </c>
      <c r="CX151" s="373">
        <v>2</v>
      </c>
      <c r="CY151" s="373">
        <v>100</v>
      </c>
    </row>
    <row r="152" spans="1:106" ht="78.75" x14ac:dyDescent="0.25">
      <c r="A152" s="252" t="s">
        <v>1314</v>
      </c>
      <c r="B152" s="387" t="s">
        <v>1289</v>
      </c>
      <c r="C152" s="378"/>
      <c r="D152" s="376" t="s">
        <v>1315</v>
      </c>
      <c r="E152" s="379">
        <v>1931</v>
      </c>
      <c r="F152" s="368">
        <v>2590</v>
      </c>
      <c r="G152" s="369">
        <v>1.3412739513205594</v>
      </c>
      <c r="H152" s="380">
        <v>40</v>
      </c>
      <c r="I152" s="381">
        <v>43</v>
      </c>
      <c r="J152" s="371">
        <v>107.5</v>
      </c>
      <c r="K152" s="372">
        <v>70</v>
      </c>
      <c r="L152" s="373">
        <v>98</v>
      </c>
      <c r="M152" s="374">
        <v>140</v>
      </c>
      <c r="N152" s="372">
        <v>40</v>
      </c>
      <c r="O152" s="373">
        <v>93</v>
      </c>
      <c r="P152" s="374">
        <v>232.50000000000003</v>
      </c>
      <c r="Q152" s="372">
        <v>80</v>
      </c>
      <c r="R152" s="373">
        <v>55</v>
      </c>
      <c r="S152" s="373">
        <v>68.75</v>
      </c>
      <c r="T152" s="372">
        <v>45</v>
      </c>
      <c r="U152" s="373">
        <v>54</v>
      </c>
      <c r="V152" s="374">
        <v>120</v>
      </c>
      <c r="W152" s="372">
        <v>60</v>
      </c>
      <c r="X152" s="373">
        <v>67</v>
      </c>
      <c r="Y152" s="373">
        <v>111.66666666666667</v>
      </c>
      <c r="Z152" s="375">
        <v>80</v>
      </c>
      <c r="AA152" s="373">
        <v>140</v>
      </c>
      <c r="AB152" s="373">
        <v>175</v>
      </c>
      <c r="AC152" s="372">
        <v>51</v>
      </c>
      <c r="AD152" s="373">
        <v>88</v>
      </c>
      <c r="AE152" s="373">
        <v>172.54901960784315</v>
      </c>
      <c r="AF152" s="375">
        <v>70</v>
      </c>
      <c r="AG152" s="373">
        <v>203</v>
      </c>
      <c r="AH152" s="373">
        <v>290</v>
      </c>
      <c r="AI152" s="372">
        <v>30</v>
      </c>
      <c r="AJ152" s="373">
        <v>0</v>
      </c>
      <c r="AK152" s="373">
        <v>0</v>
      </c>
      <c r="AL152" s="372">
        <v>0</v>
      </c>
      <c r="AM152" s="373">
        <v>50</v>
      </c>
      <c r="AN152" s="373" t="s">
        <v>1548</v>
      </c>
      <c r="AO152" s="372">
        <v>40</v>
      </c>
      <c r="AP152" s="373">
        <v>75</v>
      </c>
      <c r="AQ152" s="373">
        <v>187.5</v>
      </c>
      <c r="AR152" s="375">
        <v>125</v>
      </c>
      <c r="AS152" s="373">
        <v>181</v>
      </c>
      <c r="AT152" s="373">
        <v>144.79999999999998</v>
      </c>
      <c r="AU152" s="373">
        <v>55</v>
      </c>
      <c r="AV152" s="373">
        <v>97</v>
      </c>
      <c r="AW152" s="373">
        <v>176.36363636363637</v>
      </c>
      <c r="AX152" s="373">
        <v>10</v>
      </c>
      <c r="AY152" s="373">
        <v>14</v>
      </c>
      <c r="AZ152" s="373">
        <v>140</v>
      </c>
      <c r="BA152" s="373">
        <v>48</v>
      </c>
      <c r="BB152" s="373">
        <v>46</v>
      </c>
      <c r="BC152" s="373">
        <v>95.833333333333343</v>
      </c>
      <c r="BD152" s="373">
        <v>16</v>
      </c>
      <c r="BE152" s="373">
        <v>16</v>
      </c>
      <c r="BF152" s="373">
        <v>100</v>
      </c>
      <c r="BG152" s="373">
        <v>41</v>
      </c>
      <c r="BH152" s="373">
        <v>42</v>
      </c>
      <c r="BI152" s="373">
        <v>102.4390243902439</v>
      </c>
      <c r="BJ152" s="373">
        <v>40</v>
      </c>
      <c r="BK152" s="373">
        <v>21</v>
      </c>
      <c r="BL152" s="373">
        <v>52.5</v>
      </c>
      <c r="BM152" s="373">
        <v>15</v>
      </c>
      <c r="BN152" s="373">
        <v>12</v>
      </c>
      <c r="BO152" s="373">
        <v>80</v>
      </c>
      <c r="BP152" s="373">
        <v>370</v>
      </c>
      <c r="BQ152" s="373">
        <v>422</v>
      </c>
      <c r="BR152" s="373">
        <v>114.05405405405405</v>
      </c>
      <c r="BS152" s="373">
        <v>90</v>
      </c>
      <c r="BT152" s="373">
        <v>164</v>
      </c>
      <c r="BU152" s="373">
        <v>182.22222222222223</v>
      </c>
      <c r="BV152" s="373">
        <v>40</v>
      </c>
      <c r="BW152" s="373">
        <v>115</v>
      </c>
      <c r="BX152" s="373">
        <v>287.5</v>
      </c>
      <c r="BY152" s="373">
        <v>20</v>
      </c>
      <c r="BZ152" s="373">
        <v>39</v>
      </c>
      <c r="CA152" s="373">
        <v>195</v>
      </c>
      <c r="CB152" s="373">
        <v>70</v>
      </c>
      <c r="CC152" s="373">
        <v>78</v>
      </c>
      <c r="CD152" s="373">
        <v>111.42857142857143</v>
      </c>
      <c r="CE152" s="373">
        <v>0</v>
      </c>
      <c r="CF152" s="373">
        <v>0</v>
      </c>
      <c r="CG152" s="373" t="s">
        <v>1548</v>
      </c>
      <c r="CH152" s="373">
        <v>20</v>
      </c>
      <c r="CI152" s="373">
        <v>34</v>
      </c>
      <c r="CJ152" s="373">
        <v>170</v>
      </c>
      <c r="CK152" s="373">
        <v>90</v>
      </c>
      <c r="CL152" s="373">
        <v>74</v>
      </c>
      <c r="CM152" s="373">
        <v>82.222222222222214</v>
      </c>
      <c r="CN152" s="373">
        <v>200</v>
      </c>
      <c r="CO152" s="373">
        <v>208</v>
      </c>
      <c r="CP152" s="373">
        <v>104</v>
      </c>
      <c r="CQ152" s="373">
        <v>20</v>
      </c>
      <c r="CR152" s="373">
        <v>0</v>
      </c>
      <c r="CS152" s="373">
        <v>0</v>
      </c>
      <c r="CT152" s="373">
        <v>40</v>
      </c>
      <c r="CU152" s="373">
        <v>43</v>
      </c>
      <c r="CV152" s="373">
        <v>107.5</v>
      </c>
      <c r="CW152" s="373">
        <v>15</v>
      </c>
      <c r="CX152" s="373">
        <v>18</v>
      </c>
      <c r="CY152" s="373">
        <v>120</v>
      </c>
    </row>
    <row r="153" spans="1:106" ht="45" x14ac:dyDescent="0.25">
      <c r="A153" s="356" t="s">
        <v>1034</v>
      </c>
      <c r="B153" s="248" t="s">
        <v>1316</v>
      </c>
      <c r="C153" s="246" t="s">
        <v>4</v>
      </c>
      <c r="D153" s="246"/>
      <c r="E153" s="384"/>
      <c r="F153" s="385"/>
      <c r="G153" s="385"/>
      <c r="H153" s="386">
        <v>0</v>
      </c>
      <c r="I153" s="359"/>
      <c r="J153" s="360"/>
      <c r="K153" s="361">
        <v>0</v>
      </c>
      <c r="L153" s="362"/>
      <c r="M153" s="364"/>
      <c r="N153" s="363"/>
      <c r="O153" s="359"/>
      <c r="P153" s="364"/>
      <c r="Q153" s="361">
        <v>0</v>
      </c>
      <c r="R153" s="362">
        <v>0</v>
      </c>
      <c r="S153" s="362" t="s">
        <v>1548</v>
      </c>
      <c r="T153" s="361"/>
      <c r="U153" s="362"/>
      <c r="V153" s="362"/>
      <c r="W153" s="361"/>
      <c r="X153" s="362"/>
      <c r="Y153" s="362"/>
      <c r="Z153" s="363"/>
      <c r="AA153" s="362"/>
      <c r="AB153" s="362"/>
      <c r="AC153" s="361"/>
      <c r="AD153" s="362"/>
      <c r="AE153" s="362"/>
      <c r="AF153" s="363"/>
      <c r="AG153" s="362"/>
      <c r="AH153" s="362"/>
      <c r="AI153" s="361"/>
      <c r="AJ153" s="362"/>
      <c r="AK153" s="362"/>
      <c r="AL153" s="361"/>
      <c r="AM153" s="362"/>
      <c r="AN153" s="362"/>
      <c r="AO153" s="361"/>
      <c r="AP153" s="362"/>
      <c r="AQ153" s="362"/>
      <c r="AR153" s="363"/>
      <c r="AS153" s="362"/>
      <c r="AT153" s="362"/>
      <c r="AU153" s="362"/>
      <c r="AV153" s="362"/>
      <c r="AW153" s="362"/>
      <c r="AX153" s="362"/>
      <c r="AY153" s="362"/>
      <c r="AZ153" s="362"/>
      <c r="BA153" s="362"/>
      <c r="BB153" s="362"/>
      <c r="BC153" s="362"/>
      <c r="BD153" s="362"/>
      <c r="BE153" s="362"/>
      <c r="BF153" s="362"/>
      <c r="BG153" s="362"/>
      <c r="BH153" s="362"/>
      <c r="BI153" s="362"/>
      <c r="BJ153" s="362"/>
      <c r="BK153" s="362"/>
      <c r="BL153" s="362"/>
      <c r="BM153" s="362"/>
      <c r="BN153" s="362"/>
      <c r="BO153" s="362"/>
      <c r="BP153" s="362"/>
      <c r="BQ153" s="362"/>
      <c r="BR153" s="362"/>
      <c r="BS153" s="362"/>
      <c r="BT153" s="362"/>
      <c r="BU153" s="362"/>
      <c r="BV153" s="362"/>
      <c r="BW153" s="362"/>
      <c r="BX153" s="362"/>
      <c r="BY153" s="362"/>
      <c r="BZ153" s="362"/>
      <c r="CA153" s="362"/>
      <c r="CB153" s="362"/>
      <c r="CC153" s="362"/>
      <c r="CD153" s="362"/>
      <c r="CE153" s="362"/>
      <c r="CF153" s="362"/>
      <c r="CG153" s="362"/>
      <c r="CH153" s="362"/>
      <c r="CI153" s="362"/>
      <c r="CJ153" s="362"/>
      <c r="CK153" s="362"/>
      <c r="CL153" s="362"/>
      <c r="CM153" s="362"/>
      <c r="CN153" s="362"/>
      <c r="CO153" s="362"/>
      <c r="CP153" s="362"/>
      <c r="CQ153" s="362"/>
      <c r="CR153" s="362"/>
      <c r="CS153" s="362"/>
      <c r="CT153" s="362"/>
      <c r="CU153" s="362"/>
      <c r="CV153" s="362"/>
      <c r="CW153" s="362"/>
      <c r="CX153" s="362"/>
      <c r="CY153" s="362"/>
    </row>
    <row r="154" spans="1:106" ht="56.25" x14ac:dyDescent="0.25">
      <c r="A154" s="252" t="s">
        <v>1036</v>
      </c>
      <c r="B154" s="365" t="s">
        <v>1317</v>
      </c>
      <c r="C154" s="395" t="s">
        <v>1318</v>
      </c>
      <c r="D154" s="395" t="s">
        <v>1319</v>
      </c>
      <c r="E154" s="379">
        <v>0</v>
      </c>
      <c r="F154" s="368">
        <v>327</v>
      </c>
      <c r="G154" s="369" t="s">
        <v>668</v>
      </c>
      <c r="H154" s="370">
        <v>0</v>
      </c>
      <c r="I154" s="371">
        <v>0</v>
      </c>
      <c r="J154" s="371" t="s">
        <v>1548</v>
      </c>
      <c r="K154" s="372">
        <v>0</v>
      </c>
      <c r="L154" s="373">
        <v>17</v>
      </c>
      <c r="M154" s="374" t="s">
        <v>1548</v>
      </c>
      <c r="N154" s="372">
        <v>0</v>
      </c>
      <c r="O154" s="373">
        <v>4</v>
      </c>
      <c r="P154" s="374" t="s">
        <v>1548</v>
      </c>
      <c r="Q154" s="372">
        <v>0</v>
      </c>
      <c r="R154" s="373">
        <v>3</v>
      </c>
      <c r="S154" s="373" t="s">
        <v>1548</v>
      </c>
      <c r="T154" s="372">
        <v>0</v>
      </c>
      <c r="U154" s="373">
        <v>4</v>
      </c>
      <c r="V154" s="374" t="s">
        <v>1548</v>
      </c>
      <c r="W154" s="372">
        <v>0</v>
      </c>
      <c r="X154" s="373">
        <v>1</v>
      </c>
      <c r="Y154" s="373" t="s">
        <v>1548</v>
      </c>
      <c r="Z154" s="375">
        <v>0</v>
      </c>
      <c r="AA154" s="373">
        <v>2</v>
      </c>
      <c r="AB154" s="373" t="s">
        <v>1548</v>
      </c>
      <c r="AC154" s="372">
        <v>0</v>
      </c>
      <c r="AD154" s="373">
        <v>2</v>
      </c>
      <c r="AE154" s="373" t="s">
        <v>1548</v>
      </c>
      <c r="AF154" s="375">
        <v>0</v>
      </c>
      <c r="AG154" s="373">
        <v>84</v>
      </c>
      <c r="AH154" s="373" t="s">
        <v>1548</v>
      </c>
      <c r="AI154" s="372">
        <v>0</v>
      </c>
      <c r="AJ154" s="373">
        <v>15</v>
      </c>
      <c r="AK154" s="373" t="s">
        <v>1548</v>
      </c>
      <c r="AL154" s="372">
        <v>0</v>
      </c>
      <c r="AM154" s="373">
        <v>32</v>
      </c>
      <c r="AN154" s="373" t="s">
        <v>1548</v>
      </c>
      <c r="AO154" s="372">
        <v>0</v>
      </c>
      <c r="AP154" s="373">
        <v>1</v>
      </c>
      <c r="AQ154" s="373" t="s">
        <v>1548</v>
      </c>
      <c r="AR154" s="375">
        <v>0</v>
      </c>
      <c r="AS154" s="373">
        <v>11</v>
      </c>
      <c r="AT154" s="373" t="s">
        <v>1548</v>
      </c>
      <c r="AU154" s="373">
        <v>0</v>
      </c>
      <c r="AV154" s="373">
        <v>6</v>
      </c>
      <c r="AW154" s="373" t="s">
        <v>1548</v>
      </c>
      <c r="AX154" s="373">
        <v>0</v>
      </c>
      <c r="AY154" s="373">
        <v>1</v>
      </c>
      <c r="AZ154" s="373" t="s">
        <v>1548</v>
      </c>
      <c r="BA154" s="373">
        <v>0</v>
      </c>
      <c r="BB154" s="373">
        <v>0</v>
      </c>
      <c r="BC154" s="373" t="s">
        <v>1548</v>
      </c>
      <c r="BD154" s="373">
        <v>0</v>
      </c>
      <c r="BE154" s="373">
        <v>1</v>
      </c>
      <c r="BF154" s="373" t="s">
        <v>1548</v>
      </c>
      <c r="BG154" s="373">
        <v>0</v>
      </c>
      <c r="BH154" s="373">
        <v>0</v>
      </c>
      <c r="BI154" s="373" t="s">
        <v>1548</v>
      </c>
      <c r="BJ154" s="373">
        <v>0</v>
      </c>
      <c r="BK154" s="373">
        <v>87</v>
      </c>
      <c r="BL154" s="373" t="s">
        <v>1548</v>
      </c>
      <c r="BM154" s="373">
        <v>0</v>
      </c>
      <c r="BN154" s="373">
        <v>12</v>
      </c>
      <c r="BO154" s="373" t="s">
        <v>1548</v>
      </c>
      <c r="BP154" s="373">
        <v>0</v>
      </c>
      <c r="BQ154" s="373">
        <v>5</v>
      </c>
      <c r="BR154" s="373" t="s">
        <v>1548</v>
      </c>
      <c r="BS154" s="373">
        <v>0</v>
      </c>
      <c r="BT154" s="373">
        <v>8</v>
      </c>
      <c r="BU154" s="373" t="s">
        <v>1548</v>
      </c>
      <c r="BV154" s="373">
        <v>0</v>
      </c>
      <c r="BW154" s="373">
        <v>1</v>
      </c>
      <c r="BX154" s="373" t="s">
        <v>1548</v>
      </c>
      <c r="BY154" s="373">
        <v>0</v>
      </c>
      <c r="BZ154" s="373">
        <v>4</v>
      </c>
      <c r="CA154" s="373" t="s">
        <v>1548</v>
      </c>
      <c r="CB154" s="373">
        <v>0</v>
      </c>
      <c r="CC154" s="373">
        <v>3</v>
      </c>
      <c r="CD154" s="373" t="s">
        <v>1548</v>
      </c>
      <c r="CE154" s="373">
        <v>0</v>
      </c>
      <c r="CF154" s="373">
        <v>0</v>
      </c>
      <c r="CG154" s="373" t="s">
        <v>1548</v>
      </c>
      <c r="CH154" s="373">
        <v>0</v>
      </c>
      <c r="CI154" s="373">
        <v>6</v>
      </c>
      <c r="CJ154" s="373" t="s">
        <v>1548</v>
      </c>
      <c r="CK154" s="373">
        <v>0</v>
      </c>
      <c r="CL154" s="373">
        <v>3</v>
      </c>
      <c r="CM154" s="373" t="s">
        <v>1548</v>
      </c>
      <c r="CN154" s="373">
        <v>0</v>
      </c>
      <c r="CO154" s="373">
        <v>2</v>
      </c>
      <c r="CP154" s="373" t="s">
        <v>1548</v>
      </c>
      <c r="CQ154" s="373">
        <v>0</v>
      </c>
      <c r="CR154" s="373">
        <v>8</v>
      </c>
      <c r="CS154" s="373" t="s">
        <v>1548</v>
      </c>
      <c r="CT154" s="373">
        <v>0</v>
      </c>
      <c r="CU154" s="373">
        <v>1</v>
      </c>
      <c r="CV154" s="373" t="s">
        <v>1548</v>
      </c>
      <c r="CW154" s="373">
        <v>0</v>
      </c>
      <c r="CX154" s="373">
        <v>3</v>
      </c>
      <c r="CY154" s="373" t="s">
        <v>1548</v>
      </c>
      <c r="DB154">
        <f>1+23+57+117+3+65</f>
        <v>266</v>
      </c>
    </row>
    <row r="155" spans="1:106" ht="56.25" x14ac:dyDescent="0.25">
      <c r="A155" s="252" t="s">
        <v>1039</v>
      </c>
      <c r="B155" s="365" t="s">
        <v>1317</v>
      </c>
      <c r="C155" s="395" t="s">
        <v>1320</v>
      </c>
      <c r="D155" s="395" t="s">
        <v>1321</v>
      </c>
      <c r="E155" s="379">
        <v>456082</v>
      </c>
      <c r="F155" s="368">
        <v>314095</v>
      </c>
      <c r="G155" s="369">
        <v>0.68868098280572354</v>
      </c>
      <c r="H155" s="380">
        <v>67</v>
      </c>
      <c r="I155" s="381">
        <v>57</v>
      </c>
      <c r="J155" s="371">
        <v>85.074626865671647</v>
      </c>
      <c r="K155" s="372">
        <v>50000</v>
      </c>
      <c r="L155" s="373">
        <v>22961</v>
      </c>
      <c r="M155" s="374">
        <v>45.922000000000004</v>
      </c>
      <c r="N155" s="372">
        <v>40000</v>
      </c>
      <c r="O155" s="373">
        <v>18938</v>
      </c>
      <c r="P155" s="374">
        <v>47.344999999999999</v>
      </c>
      <c r="Q155" s="372">
        <v>8000</v>
      </c>
      <c r="R155" s="373">
        <v>4315</v>
      </c>
      <c r="S155" s="373">
        <v>53.937500000000007</v>
      </c>
      <c r="T155" s="372">
        <v>34250</v>
      </c>
      <c r="U155" s="373">
        <v>26279</v>
      </c>
      <c r="V155" s="374">
        <v>76.727007299270085</v>
      </c>
      <c r="W155" s="372">
        <v>15000</v>
      </c>
      <c r="X155" s="373">
        <v>7470</v>
      </c>
      <c r="Y155" s="373">
        <v>49.8</v>
      </c>
      <c r="Z155" s="375">
        <v>7000</v>
      </c>
      <c r="AA155" s="373">
        <v>6560</v>
      </c>
      <c r="AB155" s="373">
        <v>93.714285714285722</v>
      </c>
      <c r="AC155" s="372">
        <v>10000</v>
      </c>
      <c r="AD155" s="373">
        <v>3610</v>
      </c>
      <c r="AE155" s="373">
        <v>36.1</v>
      </c>
      <c r="AF155" s="375">
        <v>50000</v>
      </c>
      <c r="AG155" s="373">
        <v>45158</v>
      </c>
      <c r="AH155" s="373">
        <v>90.316000000000003</v>
      </c>
      <c r="AI155" s="372">
        <v>5000</v>
      </c>
      <c r="AJ155" s="373">
        <v>2781</v>
      </c>
      <c r="AK155" s="373">
        <v>55.620000000000005</v>
      </c>
      <c r="AL155" s="372">
        <v>25000</v>
      </c>
      <c r="AM155" s="373">
        <v>23545</v>
      </c>
      <c r="AN155" s="373">
        <v>94.179999999999993</v>
      </c>
      <c r="AO155" s="372">
        <v>4050</v>
      </c>
      <c r="AP155" s="373">
        <v>3631</v>
      </c>
      <c r="AQ155" s="373">
        <v>89.65432098765433</v>
      </c>
      <c r="AR155" s="375">
        <v>32000</v>
      </c>
      <c r="AS155" s="373">
        <v>18655</v>
      </c>
      <c r="AT155" s="373">
        <v>58.296875</v>
      </c>
      <c r="AU155" s="373">
        <v>8000</v>
      </c>
      <c r="AV155" s="373">
        <v>4924</v>
      </c>
      <c r="AW155" s="373">
        <v>61.550000000000004</v>
      </c>
      <c r="AX155" s="373">
        <v>150</v>
      </c>
      <c r="AY155" s="373">
        <v>99</v>
      </c>
      <c r="AZ155" s="373">
        <v>66</v>
      </c>
      <c r="BA155" s="373">
        <v>3500</v>
      </c>
      <c r="BB155" s="373">
        <v>1489</v>
      </c>
      <c r="BC155" s="373">
        <v>42.542857142857144</v>
      </c>
      <c r="BD155" s="373">
        <v>8600</v>
      </c>
      <c r="BE155" s="373">
        <v>8444</v>
      </c>
      <c r="BF155" s="373">
        <v>98.186046511627907</v>
      </c>
      <c r="BG155" s="373">
        <v>15000</v>
      </c>
      <c r="BH155" s="373">
        <v>9700</v>
      </c>
      <c r="BI155" s="373">
        <v>64.666666666666657</v>
      </c>
      <c r="BJ155" s="373">
        <v>20000</v>
      </c>
      <c r="BK155" s="373">
        <v>11380</v>
      </c>
      <c r="BL155" s="373">
        <v>56.899999999999991</v>
      </c>
      <c r="BM155" s="373">
        <v>25000</v>
      </c>
      <c r="BN155" s="373">
        <v>23748</v>
      </c>
      <c r="BO155" s="373">
        <v>94.992000000000004</v>
      </c>
      <c r="BP155" s="373">
        <v>13000</v>
      </c>
      <c r="BQ155" s="373">
        <v>4738</v>
      </c>
      <c r="BR155" s="373">
        <v>36.446153846153848</v>
      </c>
      <c r="BS155" s="373">
        <v>8000</v>
      </c>
      <c r="BT155" s="373">
        <v>5230</v>
      </c>
      <c r="BU155" s="373">
        <v>65.375</v>
      </c>
      <c r="BV155" s="373">
        <v>5000</v>
      </c>
      <c r="BW155" s="373">
        <v>3526</v>
      </c>
      <c r="BX155" s="373">
        <v>70.52000000000001</v>
      </c>
      <c r="BY155" s="373">
        <v>2500</v>
      </c>
      <c r="BZ155" s="373">
        <v>2330</v>
      </c>
      <c r="CA155" s="373">
        <v>93.2</v>
      </c>
      <c r="CB155" s="373">
        <v>2500</v>
      </c>
      <c r="CC155" s="373">
        <v>2373</v>
      </c>
      <c r="CD155" s="373">
        <v>94.92</v>
      </c>
      <c r="CE155" s="373">
        <v>0</v>
      </c>
      <c r="CF155" s="373">
        <v>0</v>
      </c>
      <c r="CG155" s="373" t="s">
        <v>1548</v>
      </c>
      <c r="CH155" s="373">
        <v>20000</v>
      </c>
      <c r="CI155" s="373">
        <v>16947</v>
      </c>
      <c r="CJ155" s="373">
        <v>84.734999999999999</v>
      </c>
      <c r="CK155" s="373">
        <v>22300</v>
      </c>
      <c r="CL155" s="373">
        <v>14873</v>
      </c>
      <c r="CM155" s="373">
        <v>66.695067264573993</v>
      </c>
      <c r="CN155" s="373">
        <v>15000</v>
      </c>
      <c r="CO155" s="373">
        <v>12346</v>
      </c>
      <c r="CP155" s="373">
        <v>82.306666666666658</v>
      </c>
      <c r="CQ155" s="373">
        <v>7000</v>
      </c>
      <c r="CR155" s="373">
        <v>4795</v>
      </c>
      <c r="CS155" s="373">
        <v>68.5</v>
      </c>
      <c r="CT155" s="373">
        <v>15</v>
      </c>
      <c r="CU155" s="373">
        <v>12</v>
      </c>
      <c r="CV155" s="373">
        <v>80</v>
      </c>
      <c r="CW155" s="373">
        <v>150</v>
      </c>
      <c r="CX155" s="373">
        <v>3181</v>
      </c>
      <c r="CY155" s="373">
        <v>2120.6666666666665</v>
      </c>
    </row>
    <row r="156" spans="1:106" ht="56.25" x14ac:dyDescent="0.25">
      <c r="A156" s="252" t="s">
        <v>1041</v>
      </c>
      <c r="B156" s="365" t="s">
        <v>1317</v>
      </c>
      <c r="C156" s="395" t="s">
        <v>1322</v>
      </c>
      <c r="D156" s="395" t="s">
        <v>1323</v>
      </c>
      <c r="E156" s="379">
        <v>336</v>
      </c>
      <c r="F156" s="368">
        <v>297</v>
      </c>
      <c r="G156" s="369">
        <v>0.8839285714285714</v>
      </c>
      <c r="H156" s="380">
        <v>10</v>
      </c>
      <c r="I156" s="381">
        <v>10</v>
      </c>
      <c r="J156" s="371">
        <v>100</v>
      </c>
      <c r="K156" s="372">
        <v>12</v>
      </c>
      <c r="L156" s="373">
        <v>12</v>
      </c>
      <c r="M156" s="374">
        <v>100</v>
      </c>
      <c r="N156" s="372">
        <v>0</v>
      </c>
      <c r="O156" s="373">
        <v>0</v>
      </c>
      <c r="P156" s="374" t="s">
        <v>1548</v>
      </c>
      <c r="Q156" s="372">
        <v>12</v>
      </c>
      <c r="R156" s="373">
        <v>12</v>
      </c>
      <c r="S156" s="373">
        <v>100</v>
      </c>
      <c r="T156" s="372">
        <v>12</v>
      </c>
      <c r="U156" s="373">
        <v>12</v>
      </c>
      <c r="V156" s="374">
        <v>100</v>
      </c>
      <c r="W156" s="372">
        <v>12</v>
      </c>
      <c r="X156" s="373">
        <v>12</v>
      </c>
      <c r="Y156" s="373">
        <v>100</v>
      </c>
      <c r="Z156" s="375">
        <v>12</v>
      </c>
      <c r="AA156" s="373">
        <v>12</v>
      </c>
      <c r="AB156" s="373">
        <v>100</v>
      </c>
      <c r="AC156" s="372">
        <v>12</v>
      </c>
      <c r="AD156" s="373">
        <v>3</v>
      </c>
      <c r="AE156" s="373">
        <v>25</v>
      </c>
      <c r="AF156" s="375">
        <v>12</v>
      </c>
      <c r="AG156" s="373">
        <v>11</v>
      </c>
      <c r="AH156" s="373">
        <v>91.666666666666657</v>
      </c>
      <c r="AI156" s="372">
        <v>11</v>
      </c>
      <c r="AJ156" s="373">
        <v>10</v>
      </c>
      <c r="AK156" s="373">
        <v>90.909090909090907</v>
      </c>
      <c r="AL156" s="372">
        <v>12</v>
      </c>
      <c r="AM156" s="373">
        <v>12</v>
      </c>
      <c r="AN156" s="373">
        <v>100</v>
      </c>
      <c r="AO156" s="372">
        <v>12</v>
      </c>
      <c r="AP156" s="373">
        <v>9</v>
      </c>
      <c r="AQ156" s="373">
        <v>75</v>
      </c>
      <c r="AR156" s="375">
        <v>12</v>
      </c>
      <c r="AS156" s="373">
        <v>11</v>
      </c>
      <c r="AT156" s="373">
        <v>91.666666666666657</v>
      </c>
      <c r="AU156" s="373">
        <v>10</v>
      </c>
      <c r="AV156" s="373">
        <v>12</v>
      </c>
      <c r="AW156" s="373">
        <v>120</v>
      </c>
      <c r="AX156" s="373">
        <v>12</v>
      </c>
      <c r="AY156" s="373">
        <v>8</v>
      </c>
      <c r="AZ156" s="373">
        <v>66.666666666666657</v>
      </c>
      <c r="BA156" s="373">
        <v>12</v>
      </c>
      <c r="BB156" s="373">
        <v>12</v>
      </c>
      <c r="BC156" s="373">
        <v>100</v>
      </c>
      <c r="BD156" s="373">
        <v>10</v>
      </c>
      <c r="BE156" s="373">
        <v>0</v>
      </c>
      <c r="BF156" s="373">
        <v>0</v>
      </c>
      <c r="BG156" s="373">
        <v>12</v>
      </c>
      <c r="BH156" s="373">
        <v>4</v>
      </c>
      <c r="BI156" s="373">
        <v>33.333333333333329</v>
      </c>
      <c r="BJ156" s="373">
        <v>12</v>
      </c>
      <c r="BK156" s="373">
        <v>3</v>
      </c>
      <c r="BL156" s="373">
        <v>25</v>
      </c>
      <c r="BM156" s="373">
        <v>12</v>
      </c>
      <c r="BN156" s="373">
        <v>12</v>
      </c>
      <c r="BO156" s="373">
        <v>100</v>
      </c>
      <c r="BP156" s="373">
        <v>12</v>
      </c>
      <c r="BQ156" s="373">
        <v>11</v>
      </c>
      <c r="BR156" s="373">
        <v>91.666666666666657</v>
      </c>
      <c r="BS156" s="373">
        <v>10</v>
      </c>
      <c r="BT156" s="373">
        <v>21</v>
      </c>
      <c r="BU156" s="373">
        <v>210</v>
      </c>
      <c r="BV156" s="373">
        <v>12</v>
      </c>
      <c r="BW156" s="373">
        <v>12</v>
      </c>
      <c r="BX156" s="373">
        <v>100</v>
      </c>
      <c r="BY156" s="373">
        <v>12</v>
      </c>
      <c r="BZ156" s="373">
        <v>0</v>
      </c>
      <c r="CA156" s="373">
        <v>0</v>
      </c>
      <c r="CB156" s="373">
        <v>11</v>
      </c>
      <c r="CC156" s="373">
        <v>11</v>
      </c>
      <c r="CD156" s="373">
        <v>100</v>
      </c>
      <c r="CE156" s="373">
        <v>0</v>
      </c>
      <c r="CF156" s="373">
        <v>0</v>
      </c>
      <c r="CG156" s="373" t="s">
        <v>1548</v>
      </c>
      <c r="CH156" s="373">
        <v>12</v>
      </c>
      <c r="CI156" s="373">
        <v>12</v>
      </c>
      <c r="CJ156" s="373">
        <v>100</v>
      </c>
      <c r="CK156" s="373">
        <v>12</v>
      </c>
      <c r="CL156" s="373">
        <v>12</v>
      </c>
      <c r="CM156" s="373">
        <v>100</v>
      </c>
      <c r="CN156" s="373">
        <v>12</v>
      </c>
      <c r="CO156" s="373">
        <v>10</v>
      </c>
      <c r="CP156" s="373">
        <v>83.333333333333343</v>
      </c>
      <c r="CQ156" s="373">
        <v>10</v>
      </c>
      <c r="CR156" s="373">
        <v>19</v>
      </c>
      <c r="CS156" s="373">
        <v>190</v>
      </c>
      <c r="CT156" s="373">
        <v>0</v>
      </c>
      <c r="CU156" s="373">
        <v>0</v>
      </c>
      <c r="CV156" s="373" t="s">
        <v>1548</v>
      </c>
      <c r="CW156" s="373">
        <v>12</v>
      </c>
      <c r="CX156" s="373">
        <v>12</v>
      </c>
      <c r="CY156" s="373">
        <v>100</v>
      </c>
    </row>
    <row r="157" spans="1:106" ht="56.25" x14ac:dyDescent="0.25">
      <c r="A157" s="252" t="s">
        <v>1044</v>
      </c>
      <c r="B157" s="365" t="s">
        <v>1317</v>
      </c>
      <c r="C157" s="376" t="s">
        <v>1324</v>
      </c>
      <c r="D157" s="376" t="s">
        <v>1009</v>
      </c>
      <c r="E157" s="379">
        <v>746</v>
      </c>
      <c r="F157" s="368">
        <v>1085</v>
      </c>
      <c r="G157" s="369">
        <v>1.4544235924932976</v>
      </c>
      <c r="H157" s="370">
        <v>0</v>
      </c>
      <c r="I157" s="371">
        <v>0</v>
      </c>
      <c r="J157" s="371" t="s">
        <v>1548</v>
      </c>
      <c r="K157" s="372">
        <v>90</v>
      </c>
      <c r="L157" s="373">
        <v>108</v>
      </c>
      <c r="M157" s="374">
        <v>120</v>
      </c>
      <c r="N157" s="372">
        <v>1</v>
      </c>
      <c r="O157" s="373">
        <v>0</v>
      </c>
      <c r="P157" s="374">
        <v>0</v>
      </c>
      <c r="Q157" s="372">
        <v>5</v>
      </c>
      <c r="R157" s="373">
        <v>4</v>
      </c>
      <c r="S157" s="373">
        <v>80</v>
      </c>
      <c r="T157" s="372">
        <v>4</v>
      </c>
      <c r="U157" s="373">
        <v>7</v>
      </c>
      <c r="V157" s="374">
        <v>175</v>
      </c>
      <c r="W157" s="372">
        <v>65</v>
      </c>
      <c r="X157" s="373">
        <v>36</v>
      </c>
      <c r="Y157" s="373">
        <v>55.384615384615387</v>
      </c>
      <c r="Z157" s="375">
        <v>150</v>
      </c>
      <c r="AA157" s="373">
        <v>152</v>
      </c>
      <c r="AB157" s="373">
        <v>101.33333333333334</v>
      </c>
      <c r="AC157" s="372">
        <v>0</v>
      </c>
      <c r="AD157" s="373">
        <v>10</v>
      </c>
      <c r="AE157" s="373" t="s">
        <v>1548</v>
      </c>
      <c r="AF157" s="375">
        <v>90</v>
      </c>
      <c r="AG157" s="373">
        <v>89</v>
      </c>
      <c r="AH157" s="373">
        <v>98.888888888888886</v>
      </c>
      <c r="AI157" s="372">
        <v>18</v>
      </c>
      <c r="AJ157" s="373">
        <v>16</v>
      </c>
      <c r="AK157" s="373">
        <v>88.888888888888886</v>
      </c>
      <c r="AL157" s="372">
        <v>2</v>
      </c>
      <c r="AM157" s="373">
        <v>2</v>
      </c>
      <c r="AN157" s="373">
        <v>100</v>
      </c>
      <c r="AO157" s="372">
        <v>0</v>
      </c>
      <c r="AP157" s="373">
        <v>0</v>
      </c>
      <c r="AQ157" s="373" t="s">
        <v>1548</v>
      </c>
      <c r="AR157" s="375">
        <v>4</v>
      </c>
      <c r="AS157" s="373">
        <v>5</v>
      </c>
      <c r="AT157" s="373">
        <v>125</v>
      </c>
      <c r="AU157" s="373">
        <v>20</v>
      </c>
      <c r="AV157" s="373">
        <v>154</v>
      </c>
      <c r="AW157" s="373">
        <v>770</v>
      </c>
      <c r="AX157" s="373">
        <v>1</v>
      </c>
      <c r="AY157" s="373">
        <v>0</v>
      </c>
      <c r="AZ157" s="373">
        <v>0</v>
      </c>
      <c r="BA157" s="373">
        <v>10</v>
      </c>
      <c r="BB157" s="373">
        <v>7</v>
      </c>
      <c r="BC157" s="373">
        <v>70</v>
      </c>
      <c r="BD157" s="373">
        <v>2</v>
      </c>
      <c r="BE157" s="373">
        <v>2</v>
      </c>
      <c r="BF157" s="373">
        <v>100</v>
      </c>
      <c r="BG157" s="373">
        <v>5</v>
      </c>
      <c r="BH157" s="373">
        <v>50</v>
      </c>
      <c r="BI157" s="373">
        <v>1000</v>
      </c>
      <c r="BJ157" s="373">
        <v>12</v>
      </c>
      <c r="BK157" s="373">
        <v>0</v>
      </c>
      <c r="BL157" s="373">
        <v>0</v>
      </c>
      <c r="BM157" s="373">
        <v>90</v>
      </c>
      <c r="BN157" s="373">
        <v>129</v>
      </c>
      <c r="BO157" s="373">
        <v>143.33333333333334</v>
      </c>
      <c r="BP157" s="373">
        <v>13</v>
      </c>
      <c r="BQ157" s="373">
        <v>16</v>
      </c>
      <c r="BR157" s="373">
        <v>123.07692307692308</v>
      </c>
      <c r="BS157" s="373">
        <v>20</v>
      </c>
      <c r="BT157" s="373">
        <v>18</v>
      </c>
      <c r="BU157" s="373">
        <v>90</v>
      </c>
      <c r="BV157" s="373">
        <v>5</v>
      </c>
      <c r="BW157" s="373">
        <v>6</v>
      </c>
      <c r="BX157" s="373">
        <v>120</v>
      </c>
      <c r="BY157" s="373">
        <v>18</v>
      </c>
      <c r="BZ157" s="373">
        <v>16</v>
      </c>
      <c r="CA157" s="373">
        <v>88.888888888888886</v>
      </c>
      <c r="CB157" s="373">
        <v>20</v>
      </c>
      <c r="CC157" s="373">
        <v>111</v>
      </c>
      <c r="CD157" s="373">
        <v>555</v>
      </c>
      <c r="CE157" s="373">
        <v>0</v>
      </c>
      <c r="CF157" s="373">
        <v>0</v>
      </c>
      <c r="CG157" s="373" t="s">
        <v>1548</v>
      </c>
      <c r="CH157" s="373">
        <v>60</v>
      </c>
      <c r="CI157" s="373">
        <v>25</v>
      </c>
      <c r="CJ157" s="373">
        <v>41.666666666666671</v>
      </c>
      <c r="CK157" s="373">
        <v>14</v>
      </c>
      <c r="CL157" s="373">
        <v>14</v>
      </c>
      <c r="CM157" s="373">
        <v>100</v>
      </c>
      <c r="CN157" s="373">
        <v>15</v>
      </c>
      <c r="CO157" s="373">
        <v>23</v>
      </c>
      <c r="CP157" s="373">
        <v>153.33333333333334</v>
      </c>
      <c r="CQ157" s="373">
        <v>10</v>
      </c>
      <c r="CR157" s="373">
        <v>80</v>
      </c>
      <c r="CS157" s="373">
        <v>800</v>
      </c>
      <c r="CT157" s="373">
        <v>0</v>
      </c>
      <c r="CU157" s="373">
        <v>0</v>
      </c>
      <c r="CV157" s="373" t="s">
        <v>1548</v>
      </c>
      <c r="CW157" s="373">
        <v>2</v>
      </c>
      <c r="CX157" s="373">
        <v>5</v>
      </c>
      <c r="CY157" s="373">
        <v>250</v>
      </c>
    </row>
    <row r="158" spans="1:106" ht="56.25" x14ac:dyDescent="0.25">
      <c r="A158" s="252" t="s">
        <v>1047</v>
      </c>
      <c r="B158" s="365" t="s">
        <v>1317</v>
      </c>
      <c r="C158" s="376"/>
      <c r="D158" s="376" t="s">
        <v>1325</v>
      </c>
      <c r="E158" s="379">
        <v>1077</v>
      </c>
      <c r="F158" s="368">
        <v>793</v>
      </c>
      <c r="G158" s="369">
        <v>0.73630454967502323</v>
      </c>
      <c r="H158" s="370">
        <v>0</v>
      </c>
      <c r="I158" s="371">
        <v>0</v>
      </c>
      <c r="J158" s="371" t="s">
        <v>1548</v>
      </c>
      <c r="K158" s="372">
        <v>150</v>
      </c>
      <c r="L158" s="373">
        <v>109</v>
      </c>
      <c r="M158" s="374">
        <v>72.666666666666671</v>
      </c>
      <c r="N158" s="372">
        <v>25</v>
      </c>
      <c r="O158" s="373">
        <v>30</v>
      </c>
      <c r="P158" s="374">
        <v>120</v>
      </c>
      <c r="Q158" s="372">
        <v>5</v>
      </c>
      <c r="R158" s="373">
        <v>4</v>
      </c>
      <c r="S158" s="373">
        <v>80</v>
      </c>
      <c r="T158" s="372">
        <v>4</v>
      </c>
      <c r="U158" s="373">
        <v>7</v>
      </c>
      <c r="V158" s="374">
        <v>175</v>
      </c>
      <c r="W158" s="372">
        <v>65</v>
      </c>
      <c r="X158" s="373">
        <v>39</v>
      </c>
      <c r="Y158" s="373">
        <v>60</v>
      </c>
      <c r="Z158" s="375">
        <v>60</v>
      </c>
      <c r="AA158" s="373">
        <v>50</v>
      </c>
      <c r="AB158" s="373">
        <v>83.333333333333343</v>
      </c>
      <c r="AC158" s="372">
        <v>0</v>
      </c>
      <c r="AD158" s="373">
        <v>10</v>
      </c>
      <c r="AE158" s="373" t="s">
        <v>1548</v>
      </c>
      <c r="AF158" s="375">
        <v>80</v>
      </c>
      <c r="AG158" s="373">
        <v>39</v>
      </c>
      <c r="AH158" s="373">
        <v>48.75</v>
      </c>
      <c r="AI158" s="372">
        <v>18</v>
      </c>
      <c r="AJ158" s="373">
        <v>16</v>
      </c>
      <c r="AK158" s="373">
        <v>88.888888888888886</v>
      </c>
      <c r="AL158" s="372">
        <v>2</v>
      </c>
      <c r="AM158" s="373">
        <v>2</v>
      </c>
      <c r="AN158" s="373">
        <v>100</v>
      </c>
      <c r="AO158" s="372">
        <v>0</v>
      </c>
      <c r="AP158" s="373">
        <v>0</v>
      </c>
      <c r="AQ158" s="373" t="s">
        <v>1548</v>
      </c>
      <c r="AR158" s="375">
        <v>3</v>
      </c>
      <c r="AS158" s="373">
        <v>5</v>
      </c>
      <c r="AT158" s="373">
        <v>166.66666666666669</v>
      </c>
      <c r="AU158" s="373">
        <v>220</v>
      </c>
      <c r="AV158" s="373">
        <v>71</v>
      </c>
      <c r="AW158" s="373">
        <v>32.272727272727273</v>
      </c>
      <c r="AX158" s="373">
        <v>1</v>
      </c>
      <c r="AY158" s="373">
        <v>0</v>
      </c>
      <c r="AZ158" s="373">
        <v>0</v>
      </c>
      <c r="BA158" s="373">
        <v>10</v>
      </c>
      <c r="BB158" s="373">
        <v>6</v>
      </c>
      <c r="BC158" s="373">
        <v>60</v>
      </c>
      <c r="BD158" s="373">
        <v>1</v>
      </c>
      <c r="BE158" s="373">
        <v>1</v>
      </c>
      <c r="BF158" s="373">
        <v>100</v>
      </c>
      <c r="BG158" s="373">
        <v>49</v>
      </c>
      <c r="BH158" s="373">
        <v>66</v>
      </c>
      <c r="BI158" s="373">
        <v>134.69387755102039</v>
      </c>
      <c r="BJ158" s="373">
        <v>12</v>
      </c>
      <c r="BK158" s="373">
        <v>0</v>
      </c>
      <c r="BL158" s="373">
        <v>0</v>
      </c>
      <c r="BM158" s="373">
        <v>45</v>
      </c>
      <c r="BN158" s="373">
        <v>44</v>
      </c>
      <c r="BO158" s="373">
        <v>97.777777777777771</v>
      </c>
      <c r="BP158" s="373">
        <v>13</v>
      </c>
      <c r="BQ158" s="373">
        <v>16</v>
      </c>
      <c r="BR158" s="373">
        <v>123.07692307692308</v>
      </c>
      <c r="BS158" s="373">
        <v>20</v>
      </c>
      <c r="BT158" s="373">
        <v>16</v>
      </c>
      <c r="BU158" s="373">
        <v>80</v>
      </c>
      <c r="BV158" s="373">
        <v>5</v>
      </c>
      <c r="BW158" s="373">
        <v>5</v>
      </c>
      <c r="BX158" s="373">
        <v>100</v>
      </c>
      <c r="BY158" s="373">
        <v>18</v>
      </c>
      <c r="BZ158" s="373">
        <v>17</v>
      </c>
      <c r="CA158" s="373">
        <v>94.444444444444443</v>
      </c>
      <c r="CB158" s="373">
        <v>100</v>
      </c>
      <c r="CC158" s="373">
        <v>108</v>
      </c>
      <c r="CD158" s="373">
        <v>108</v>
      </c>
      <c r="CE158" s="373">
        <v>0</v>
      </c>
      <c r="CF158" s="373">
        <v>0</v>
      </c>
      <c r="CG158" s="373" t="s">
        <v>1548</v>
      </c>
      <c r="CH158" s="373">
        <v>60</v>
      </c>
      <c r="CI158" s="373">
        <v>22</v>
      </c>
      <c r="CJ158" s="373">
        <v>36.666666666666664</v>
      </c>
      <c r="CK158" s="373">
        <v>14</v>
      </c>
      <c r="CL158" s="373">
        <v>14</v>
      </c>
      <c r="CM158" s="373">
        <v>100</v>
      </c>
      <c r="CN158" s="373">
        <v>15</v>
      </c>
      <c r="CO158" s="373">
        <v>9</v>
      </c>
      <c r="CP158" s="373">
        <v>60</v>
      </c>
      <c r="CQ158" s="373">
        <v>80</v>
      </c>
      <c r="CR158" s="373">
        <v>82</v>
      </c>
      <c r="CS158" s="373">
        <v>102.49999999999999</v>
      </c>
      <c r="CT158" s="373">
        <v>0</v>
      </c>
      <c r="CU158" s="373">
        <v>0</v>
      </c>
      <c r="CV158" s="373" t="s">
        <v>1548</v>
      </c>
      <c r="CW158" s="373">
        <v>2</v>
      </c>
      <c r="CX158" s="373">
        <v>5</v>
      </c>
      <c r="CY158" s="373">
        <v>250</v>
      </c>
    </row>
    <row r="159" spans="1:106" ht="56.25" x14ac:dyDescent="0.25">
      <c r="A159" s="252" t="s">
        <v>1049</v>
      </c>
      <c r="B159" s="365" t="s">
        <v>1317</v>
      </c>
      <c r="C159" s="376"/>
      <c r="D159" s="378" t="s">
        <v>1326</v>
      </c>
      <c r="E159" s="379">
        <v>85504</v>
      </c>
      <c r="F159" s="368">
        <v>77825</v>
      </c>
      <c r="G159" s="369">
        <v>0.9101913360778443</v>
      </c>
      <c r="H159" s="370">
        <v>0</v>
      </c>
      <c r="I159" s="371">
        <v>0</v>
      </c>
      <c r="J159" s="371" t="s">
        <v>1548</v>
      </c>
      <c r="K159" s="372">
        <v>10000</v>
      </c>
      <c r="L159" s="373">
        <v>10966</v>
      </c>
      <c r="M159" s="374">
        <v>109.66</v>
      </c>
      <c r="N159" s="372">
        <v>1200</v>
      </c>
      <c r="O159" s="373">
        <v>1582</v>
      </c>
      <c r="P159" s="374">
        <v>131.83333333333334</v>
      </c>
      <c r="Q159" s="372">
        <v>602</v>
      </c>
      <c r="R159" s="373">
        <v>603</v>
      </c>
      <c r="S159" s="373">
        <v>100.16611295681064</v>
      </c>
      <c r="T159" s="372">
        <v>1150</v>
      </c>
      <c r="U159" s="373">
        <v>745</v>
      </c>
      <c r="V159" s="374">
        <v>64.782608695652172</v>
      </c>
      <c r="W159" s="372">
        <v>6300</v>
      </c>
      <c r="X159" s="373">
        <v>4048</v>
      </c>
      <c r="Y159" s="373">
        <v>64.253968253968253</v>
      </c>
      <c r="Z159" s="375">
        <v>3300</v>
      </c>
      <c r="AA159" s="373">
        <v>4849</v>
      </c>
      <c r="AB159" s="373">
        <v>146.93939393939394</v>
      </c>
      <c r="AC159" s="372">
        <v>0</v>
      </c>
      <c r="AD159" s="373">
        <v>903</v>
      </c>
      <c r="AE159" s="373" t="s">
        <v>1548</v>
      </c>
      <c r="AF159" s="375">
        <v>8000</v>
      </c>
      <c r="AG159" s="373">
        <v>2585</v>
      </c>
      <c r="AH159" s="373">
        <v>32.3125</v>
      </c>
      <c r="AI159" s="372">
        <v>1400</v>
      </c>
      <c r="AJ159" s="373">
        <v>1345</v>
      </c>
      <c r="AK159" s="373">
        <v>96.071428571428569</v>
      </c>
      <c r="AL159" s="372">
        <v>150</v>
      </c>
      <c r="AM159" s="373">
        <v>140</v>
      </c>
      <c r="AN159" s="373">
        <v>93.333333333333329</v>
      </c>
      <c r="AO159" s="372">
        <v>0</v>
      </c>
      <c r="AP159" s="373">
        <v>0</v>
      </c>
      <c r="AQ159" s="373" t="s">
        <v>1548</v>
      </c>
      <c r="AR159" s="375">
        <v>800</v>
      </c>
      <c r="AS159" s="373">
        <v>689</v>
      </c>
      <c r="AT159" s="373">
        <v>86.125</v>
      </c>
      <c r="AU159" s="373">
        <v>12500</v>
      </c>
      <c r="AV159" s="373">
        <v>11599</v>
      </c>
      <c r="AW159" s="373">
        <v>92.792000000000002</v>
      </c>
      <c r="AX159" s="373">
        <v>15</v>
      </c>
      <c r="AY159" s="373">
        <v>0</v>
      </c>
      <c r="AZ159" s="373">
        <v>0</v>
      </c>
      <c r="BA159" s="373">
        <v>900</v>
      </c>
      <c r="BB159" s="373">
        <v>595</v>
      </c>
      <c r="BC159" s="373">
        <v>66.111111111111114</v>
      </c>
      <c r="BD159" s="373">
        <v>50</v>
      </c>
      <c r="BE159" s="373">
        <v>0</v>
      </c>
      <c r="BF159" s="373">
        <v>0</v>
      </c>
      <c r="BG159" s="373">
        <v>10785</v>
      </c>
      <c r="BH159" s="373">
        <v>7661</v>
      </c>
      <c r="BI159" s="373">
        <v>71.033843300880847</v>
      </c>
      <c r="BJ159" s="373">
        <v>572</v>
      </c>
      <c r="BK159" s="373">
        <v>0</v>
      </c>
      <c r="BL159" s="373">
        <v>0</v>
      </c>
      <c r="BM159" s="373">
        <v>2500</v>
      </c>
      <c r="BN159" s="373">
        <v>3475</v>
      </c>
      <c r="BO159" s="373">
        <v>139</v>
      </c>
      <c r="BP159" s="373">
        <v>750</v>
      </c>
      <c r="BQ159" s="373">
        <v>851</v>
      </c>
      <c r="BR159" s="373">
        <v>113.46666666666667</v>
      </c>
      <c r="BS159" s="373">
        <v>400</v>
      </c>
      <c r="BT159" s="373">
        <v>575</v>
      </c>
      <c r="BU159" s="373">
        <v>143.75</v>
      </c>
      <c r="BV159" s="373">
        <v>100</v>
      </c>
      <c r="BW159" s="373">
        <v>170</v>
      </c>
      <c r="BX159" s="373">
        <v>170</v>
      </c>
      <c r="BY159" s="373">
        <v>1500</v>
      </c>
      <c r="BZ159" s="373">
        <v>2136</v>
      </c>
      <c r="CA159" s="373">
        <v>142.4</v>
      </c>
      <c r="CB159" s="373">
        <v>4000</v>
      </c>
      <c r="CC159" s="373">
        <v>2128</v>
      </c>
      <c r="CD159" s="373">
        <v>53.2</v>
      </c>
      <c r="CE159" s="373">
        <v>0</v>
      </c>
      <c r="CF159" s="373">
        <v>0</v>
      </c>
      <c r="CG159" s="373" t="s">
        <v>1548</v>
      </c>
      <c r="CH159" s="373">
        <v>2700</v>
      </c>
      <c r="CI159" s="373">
        <v>2604</v>
      </c>
      <c r="CJ159" s="373">
        <v>96.444444444444443</v>
      </c>
      <c r="CK159" s="373">
        <v>10000</v>
      </c>
      <c r="CL159" s="373">
        <v>9120</v>
      </c>
      <c r="CM159" s="373">
        <v>91.2</v>
      </c>
      <c r="CN159" s="373">
        <v>2700</v>
      </c>
      <c r="CO159" s="373">
        <v>798</v>
      </c>
      <c r="CP159" s="373">
        <v>29.555555555555557</v>
      </c>
      <c r="CQ159" s="373">
        <v>3000</v>
      </c>
      <c r="CR159" s="373">
        <v>7435</v>
      </c>
      <c r="CS159" s="373">
        <v>247.83333333333334</v>
      </c>
      <c r="CT159" s="373">
        <v>0</v>
      </c>
      <c r="CU159" s="373">
        <v>0</v>
      </c>
      <c r="CV159" s="373" t="s">
        <v>1548</v>
      </c>
      <c r="CW159" s="373">
        <v>130</v>
      </c>
      <c r="CX159" s="373">
        <v>223</v>
      </c>
      <c r="CY159" s="373">
        <v>171.53846153846152</v>
      </c>
    </row>
    <row r="160" spans="1:106" ht="56.25" x14ac:dyDescent="0.25">
      <c r="A160" s="252" t="s">
        <v>1051</v>
      </c>
      <c r="B160" s="365" t="s">
        <v>1317</v>
      </c>
      <c r="C160" s="376" t="s">
        <v>1327</v>
      </c>
      <c r="D160" s="376" t="s">
        <v>1328</v>
      </c>
      <c r="E160" s="379">
        <v>0</v>
      </c>
      <c r="F160" s="368">
        <v>0</v>
      </c>
      <c r="G160" s="369" t="s">
        <v>668</v>
      </c>
      <c r="H160" s="370">
        <v>0</v>
      </c>
      <c r="I160" s="371">
        <v>0</v>
      </c>
      <c r="J160" s="371" t="s">
        <v>1548</v>
      </c>
      <c r="K160" s="372">
        <v>0</v>
      </c>
      <c r="L160" s="373">
        <v>0</v>
      </c>
      <c r="M160" s="374" t="s">
        <v>1548</v>
      </c>
      <c r="N160" s="372">
        <v>0</v>
      </c>
      <c r="O160" s="373">
        <v>0</v>
      </c>
      <c r="P160" s="374" t="s">
        <v>1548</v>
      </c>
      <c r="Q160" s="372">
        <v>0</v>
      </c>
      <c r="R160" s="373">
        <v>0</v>
      </c>
      <c r="S160" s="373" t="s">
        <v>1548</v>
      </c>
      <c r="T160" s="372">
        <v>0</v>
      </c>
      <c r="U160" s="373">
        <v>0</v>
      </c>
      <c r="V160" s="374" t="s">
        <v>1548</v>
      </c>
      <c r="W160" s="372">
        <v>0</v>
      </c>
      <c r="X160" s="373">
        <v>0</v>
      </c>
      <c r="Y160" s="373" t="s">
        <v>1548</v>
      </c>
      <c r="Z160" s="375">
        <v>0</v>
      </c>
      <c r="AA160" s="373">
        <v>0</v>
      </c>
      <c r="AB160" s="373" t="s">
        <v>1548</v>
      </c>
      <c r="AC160" s="372">
        <v>0</v>
      </c>
      <c r="AD160" s="373">
        <v>0</v>
      </c>
      <c r="AE160" s="373" t="s">
        <v>1548</v>
      </c>
      <c r="AF160" s="375">
        <v>0</v>
      </c>
      <c r="AG160" s="373">
        <v>0</v>
      </c>
      <c r="AH160" s="373" t="s">
        <v>1548</v>
      </c>
      <c r="AI160" s="372">
        <v>0</v>
      </c>
      <c r="AJ160" s="373">
        <v>0</v>
      </c>
      <c r="AK160" s="373" t="s">
        <v>1548</v>
      </c>
      <c r="AL160" s="372">
        <v>0</v>
      </c>
      <c r="AM160" s="373">
        <v>0</v>
      </c>
      <c r="AN160" s="373" t="s">
        <v>1548</v>
      </c>
      <c r="AO160" s="372">
        <v>0</v>
      </c>
      <c r="AP160" s="373">
        <v>0</v>
      </c>
      <c r="AQ160" s="373" t="s">
        <v>1548</v>
      </c>
      <c r="AR160" s="375">
        <v>0</v>
      </c>
      <c r="AS160" s="373">
        <v>0</v>
      </c>
      <c r="AT160" s="373" t="s">
        <v>1548</v>
      </c>
      <c r="AU160" s="373">
        <v>0</v>
      </c>
      <c r="AV160" s="373">
        <v>0</v>
      </c>
      <c r="AW160" s="373" t="s">
        <v>1548</v>
      </c>
      <c r="AX160" s="373">
        <v>0</v>
      </c>
      <c r="AY160" s="373">
        <v>0</v>
      </c>
      <c r="AZ160" s="373" t="s">
        <v>1548</v>
      </c>
      <c r="BA160" s="373">
        <v>0</v>
      </c>
      <c r="BB160" s="373">
        <v>0</v>
      </c>
      <c r="BC160" s="373" t="s">
        <v>1548</v>
      </c>
      <c r="BD160" s="373">
        <v>0</v>
      </c>
      <c r="BE160" s="373">
        <v>0</v>
      </c>
      <c r="BF160" s="373" t="s">
        <v>1548</v>
      </c>
      <c r="BG160" s="373">
        <v>0</v>
      </c>
      <c r="BH160" s="373">
        <v>0</v>
      </c>
      <c r="BI160" s="373" t="s">
        <v>1548</v>
      </c>
      <c r="BJ160" s="373">
        <v>0</v>
      </c>
      <c r="BK160" s="373">
        <v>0</v>
      </c>
      <c r="BL160" s="373" t="s">
        <v>1548</v>
      </c>
      <c r="BM160" s="373">
        <v>0</v>
      </c>
      <c r="BN160" s="373">
        <v>0</v>
      </c>
      <c r="BO160" s="373" t="s">
        <v>1548</v>
      </c>
      <c r="BP160" s="373">
        <v>0</v>
      </c>
      <c r="BQ160" s="373">
        <v>0</v>
      </c>
      <c r="BR160" s="373" t="s">
        <v>1548</v>
      </c>
      <c r="BS160" s="373">
        <v>0</v>
      </c>
      <c r="BT160" s="373">
        <v>0</v>
      </c>
      <c r="BU160" s="373" t="s">
        <v>1548</v>
      </c>
      <c r="BV160" s="373">
        <v>0</v>
      </c>
      <c r="BW160" s="373">
        <v>0</v>
      </c>
      <c r="BX160" s="373" t="s">
        <v>1548</v>
      </c>
      <c r="BY160" s="373">
        <v>0</v>
      </c>
      <c r="BZ160" s="373">
        <v>0</v>
      </c>
      <c r="CA160" s="373" t="s">
        <v>1548</v>
      </c>
      <c r="CB160" s="373">
        <v>0</v>
      </c>
      <c r="CC160" s="373">
        <v>0</v>
      </c>
      <c r="CD160" s="373" t="s">
        <v>1548</v>
      </c>
      <c r="CE160" s="373">
        <v>0</v>
      </c>
      <c r="CF160" s="373">
        <v>0</v>
      </c>
      <c r="CG160" s="373" t="s">
        <v>1548</v>
      </c>
      <c r="CH160" s="373">
        <v>0</v>
      </c>
      <c r="CI160" s="373">
        <v>0</v>
      </c>
      <c r="CJ160" s="373" t="s">
        <v>1548</v>
      </c>
      <c r="CK160" s="373">
        <v>0</v>
      </c>
      <c r="CL160" s="373">
        <v>0</v>
      </c>
      <c r="CM160" s="373" t="s">
        <v>1548</v>
      </c>
      <c r="CN160" s="373">
        <v>0</v>
      </c>
      <c r="CO160" s="373">
        <v>0</v>
      </c>
      <c r="CP160" s="373" t="s">
        <v>1548</v>
      </c>
      <c r="CQ160" s="373">
        <v>0</v>
      </c>
      <c r="CR160" s="373">
        <v>0</v>
      </c>
      <c r="CS160" s="373" t="s">
        <v>1548</v>
      </c>
      <c r="CT160" s="373">
        <v>0</v>
      </c>
      <c r="CU160" s="373">
        <v>0</v>
      </c>
      <c r="CV160" s="373" t="s">
        <v>1548</v>
      </c>
      <c r="CW160" s="373">
        <v>0</v>
      </c>
      <c r="CX160" s="373">
        <v>0</v>
      </c>
      <c r="CY160" s="373" t="s">
        <v>1548</v>
      </c>
    </row>
    <row r="161" spans="1:103" ht="56.25" x14ac:dyDescent="0.25">
      <c r="A161" s="252" t="s">
        <v>1053</v>
      </c>
      <c r="B161" s="365" t="s">
        <v>1317</v>
      </c>
      <c r="C161" s="376"/>
      <c r="D161" s="376" t="s">
        <v>1329</v>
      </c>
      <c r="E161" s="379">
        <v>0</v>
      </c>
      <c r="F161" s="368">
        <v>0</v>
      </c>
      <c r="G161" s="369" t="s">
        <v>668</v>
      </c>
      <c r="H161" s="370">
        <v>0</v>
      </c>
      <c r="I161" s="371">
        <v>0</v>
      </c>
      <c r="J161" s="371" t="s">
        <v>1548</v>
      </c>
      <c r="K161" s="372">
        <v>0</v>
      </c>
      <c r="L161" s="373">
        <v>0</v>
      </c>
      <c r="M161" s="374" t="s">
        <v>1548</v>
      </c>
      <c r="N161" s="372">
        <v>0</v>
      </c>
      <c r="O161" s="373">
        <v>0</v>
      </c>
      <c r="P161" s="374" t="s">
        <v>1548</v>
      </c>
      <c r="Q161" s="372">
        <v>0</v>
      </c>
      <c r="R161" s="373">
        <v>0</v>
      </c>
      <c r="S161" s="373" t="s">
        <v>1548</v>
      </c>
      <c r="T161" s="372">
        <v>0</v>
      </c>
      <c r="U161" s="373">
        <v>0</v>
      </c>
      <c r="V161" s="374" t="s">
        <v>1548</v>
      </c>
      <c r="W161" s="372">
        <v>0</v>
      </c>
      <c r="X161" s="373">
        <v>0</v>
      </c>
      <c r="Y161" s="373" t="s">
        <v>1548</v>
      </c>
      <c r="Z161" s="375">
        <v>0</v>
      </c>
      <c r="AA161" s="373">
        <v>0</v>
      </c>
      <c r="AB161" s="373" t="s">
        <v>1548</v>
      </c>
      <c r="AC161" s="372">
        <v>0</v>
      </c>
      <c r="AD161" s="373">
        <v>0</v>
      </c>
      <c r="AE161" s="373" t="s">
        <v>1548</v>
      </c>
      <c r="AF161" s="375">
        <v>0</v>
      </c>
      <c r="AG161" s="373">
        <v>0</v>
      </c>
      <c r="AH161" s="373" t="s">
        <v>1548</v>
      </c>
      <c r="AI161" s="372">
        <v>0</v>
      </c>
      <c r="AJ161" s="373">
        <v>0</v>
      </c>
      <c r="AK161" s="373" t="s">
        <v>1548</v>
      </c>
      <c r="AL161" s="372">
        <v>0</v>
      </c>
      <c r="AM161" s="373">
        <v>0</v>
      </c>
      <c r="AN161" s="373" t="s">
        <v>1548</v>
      </c>
      <c r="AO161" s="372">
        <v>0</v>
      </c>
      <c r="AP161" s="373">
        <v>0</v>
      </c>
      <c r="AQ161" s="373" t="s">
        <v>1548</v>
      </c>
      <c r="AR161" s="375">
        <v>0</v>
      </c>
      <c r="AS161" s="373">
        <v>0</v>
      </c>
      <c r="AT161" s="373" t="s">
        <v>1548</v>
      </c>
      <c r="AU161" s="373">
        <v>0</v>
      </c>
      <c r="AV161" s="373">
        <v>0</v>
      </c>
      <c r="AW161" s="373" t="s">
        <v>1548</v>
      </c>
      <c r="AX161" s="373">
        <v>0</v>
      </c>
      <c r="AY161" s="373">
        <v>0</v>
      </c>
      <c r="AZ161" s="373" t="s">
        <v>1548</v>
      </c>
      <c r="BA161" s="373">
        <v>0</v>
      </c>
      <c r="BB161" s="373">
        <v>0</v>
      </c>
      <c r="BC161" s="373" t="s">
        <v>1548</v>
      </c>
      <c r="BD161" s="373">
        <v>0</v>
      </c>
      <c r="BE161" s="373">
        <v>0</v>
      </c>
      <c r="BF161" s="373" t="s">
        <v>1548</v>
      </c>
      <c r="BG161" s="373">
        <v>0</v>
      </c>
      <c r="BH161" s="373">
        <v>0</v>
      </c>
      <c r="BI161" s="373" t="s">
        <v>1548</v>
      </c>
      <c r="BJ161" s="373">
        <v>0</v>
      </c>
      <c r="BK161" s="373">
        <v>0</v>
      </c>
      <c r="BL161" s="373" t="s">
        <v>1548</v>
      </c>
      <c r="BM161" s="373">
        <v>0</v>
      </c>
      <c r="BN161" s="373">
        <v>0</v>
      </c>
      <c r="BO161" s="373" t="s">
        <v>1548</v>
      </c>
      <c r="BP161" s="373">
        <v>0</v>
      </c>
      <c r="BQ161" s="373">
        <v>0</v>
      </c>
      <c r="BR161" s="373" t="s">
        <v>1548</v>
      </c>
      <c r="BS161" s="373">
        <v>0</v>
      </c>
      <c r="BT161" s="373">
        <v>0</v>
      </c>
      <c r="BU161" s="373" t="s">
        <v>1548</v>
      </c>
      <c r="BV161" s="373">
        <v>0</v>
      </c>
      <c r="BW161" s="373">
        <v>0</v>
      </c>
      <c r="BX161" s="373" t="s">
        <v>1548</v>
      </c>
      <c r="BY161" s="373">
        <v>0</v>
      </c>
      <c r="BZ161" s="373">
        <v>0</v>
      </c>
      <c r="CA161" s="373" t="s">
        <v>1548</v>
      </c>
      <c r="CB161" s="373">
        <v>0</v>
      </c>
      <c r="CC161" s="373">
        <v>0</v>
      </c>
      <c r="CD161" s="373" t="s">
        <v>1548</v>
      </c>
      <c r="CE161" s="373">
        <v>0</v>
      </c>
      <c r="CF161" s="373">
        <v>0</v>
      </c>
      <c r="CG161" s="373" t="s">
        <v>1548</v>
      </c>
      <c r="CH161" s="373">
        <v>0</v>
      </c>
      <c r="CI161" s="373">
        <v>0</v>
      </c>
      <c r="CJ161" s="373" t="s">
        <v>1548</v>
      </c>
      <c r="CK161" s="373">
        <v>0</v>
      </c>
      <c r="CL161" s="373">
        <v>0</v>
      </c>
      <c r="CM161" s="373" t="s">
        <v>1548</v>
      </c>
      <c r="CN161" s="373">
        <v>0</v>
      </c>
      <c r="CO161" s="373">
        <v>0</v>
      </c>
      <c r="CP161" s="373" t="s">
        <v>1548</v>
      </c>
      <c r="CQ161" s="373">
        <v>0</v>
      </c>
      <c r="CR161" s="373">
        <v>0</v>
      </c>
      <c r="CS161" s="373" t="s">
        <v>1548</v>
      </c>
      <c r="CT161" s="373">
        <v>0</v>
      </c>
      <c r="CU161" s="373">
        <v>0</v>
      </c>
      <c r="CV161" s="373" t="s">
        <v>1548</v>
      </c>
      <c r="CW161" s="373">
        <v>0</v>
      </c>
      <c r="CX161" s="373">
        <v>0</v>
      </c>
      <c r="CY161" s="373" t="s">
        <v>1548</v>
      </c>
    </row>
    <row r="162" spans="1:103" ht="56.25" x14ac:dyDescent="0.25">
      <c r="A162" s="252" t="s">
        <v>1056</v>
      </c>
      <c r="B162" s="365" t="s">
        <v>1317</v>
      </c>
      <c r="C162" s="376"/>
      <c r="D162" s="376" t="s">
        <v>1330</v>
      </c>
      <c r="E162" s="379">
        <v>0</v>
      </c>
      <c r="F162" s="368">
        <v>0</v>
      </c>
      <c r="G162" s="369" t="s">
        <v>668</v>
      </c>
      <c r="H162" s="380">
        <v>0</v>
      </c>
      <c r="I162" s="381">
        <v>0</v>
      </c>
      <c r="J162" s="371" t="s">
        <v>1548</v>
      </c>
      <c r="K162" s="372">
        <v>0</v>
      </c>
      <c r="L162" s="373">
        <v>0</v>
      </c>
      <c r="M162" s="374" t="s">
        <v>1548</v>
      </c>
      <c r="N162" s="372">
        <v>0</v>
      </c>
      <c r="O162" s="373">
        <v>0</v>
      </c>
      <c r="P162" s="374" t="s">
        <v>1548</v>
      </c>
      <c r="Q162" s="372">
        <v>0</v>
      </c>
      <c r="R162" s="373">
        <v>0</v>
      </c>
      <c r="S162" s="373" t="s">
        <v>1548</v>
      </c>
      <c r="T162" s="372">
        <v>0</v>
      </c>
      <c r="U162" s="373">
        <v>0</v>
      </c>
      <c r="V162" s="374" t="s">
        <v>1548</v>
      </c>
      <c r="W162" s="372">
        <v>0</v>
      </c>
      <c r="X162" s="373">
        <v>0</v>
      </c>
      <c r="Y162" s="373" t="s">
        <v>1548</v>
      </c>
      <c r="Z162" s="375">
        <v>0</v>
      </c>
      <c r="AA162" s="373">
        <v>0</v>
      </c>
      <c r="AB162" s="373" t="s">
        <v>1548</v>
      </c>
      <c r="AC162" s="372">
        <v>0</v>
      </c>
      <c r="AD162" s="373">
        <v>0</v>
      </c>
      <c r="AE162" s="373" t="s">
        <v>1548</v>
      </c>
      <c r="AF162" s="375">
        <v>0</v>
      </c>
      <c r="AG162" s="373">
        <v>0</v>
      </c>
      <c r="AH162" s="373" t="s">
        <v>1548</v>
      </c>
      <c r="AI162" s="372">
        <v>0</v>
      </c>
      <c r="AJ162" s="373">
        <v>0</v>
      </c>
      <c r="AK162" s="373" t="s">
        <v>1548</v>
      </c>
      <c r="AL162" s="372">
        <v>0</v>
      </c>
      <c r="AM162" s="373">
        <v>0</v>
      </c>
      <c r="AN162" s="373" t="s">
        <v>1548</v>
      </c>
      <c r="AO162" s="372">
        <v>0</v>
      </c>
      <c r="AP162" s="373">
        <v>0</v>
      </c>
      <c r="AQ162" s="373" t="s">
        <v>1548</v>
      </c>
      <c r="AR162" s="375">
        <v>0</v>
      </c>
      <c r="AS162" s="373">
        <v>0</v>
      </c>
      <c r="AT162" s="373" t="s">
        <v>1548</v>
      </c>
      <c r="AU162" s="373">
        <v>0</v>
      </c>
      <c r="AV162" s="373">
        <v>0</v>
      </c>
      <c r="AW162" s="373" t="s">
        <v>1548</v>
      </c>
      <c r="AX162" s="373">
        <v>0</v>
      </c>
      <c r="AY162" s="373">
        <v>0</v>
      </c>
      <c r="AZ162" s="373" t="s">
        <v>1548</v>
      </c>
      <c r="BA162" s="373">
        <v>0</v>
      </c>
      <c r="BB162" s="373">
        <v>0</v>
      </c>
      <c r="BC162" s="373" t="s">
        <v>1548</v>
      </c>
      <c r="BD162" s="373">
        <v>0</v>
      </c>
      <c r="BE162" s="373">
        <v>0</v>
      </c>
      <c r="BF162" s="373" t="s">
        <v>1548</v>
      </c>
      <c r="BG162" s="373">
        <v>0</v>
      </c>
      <c r="BH162" s="373">
        <v>0</v>
      </c>
      <c r="BI162" s="373" t="s">
        <v>1548</v>
      </c>
      <c r="BJ162" s="373">
        <v>0</v>
      </c>
      <c r="BK162" s="373">
        <v>0</v>
      </c>
      <c r="BL162" s="373" t="s">
        <v>1548</v>
      </c>
      <c r="BM162" s="373">
        <v>0</v>
      </c>
      <c r="BN162" s="373">
        <v>0</v>
      </c>
      <c r="BO162" s="373" t="s">
        <v>1548</v>
      </c>
      <c r="BP162" s="373">
        <v>0</v>
      </c>
      <c r="BQ162" s="373">
        <v>0</v>
      </c>
      <c r="BR162" s="373" t="s">
        <v>1548</v>
      </c>
      <c r="BS162" s="373">
        <v>0</v>
      </c>
      <c r="BT162" s="373">
        <v>0</v>
      </c>
      <c r="BU162" s="373" t="s">
        <v>1548</v>
      </c>
      <c r="BV162" s="373">
        <v>0</v>
      </c>
      <c r="BW162" s="373">
        <v>0</v>
      </c>
      <c r="BX162" s="373" t="s">
        <v>1548</v>
      </c>
      <c r="BY162" s="373">
        <v>0</v>
      </c>
      <c r="BZ162" s="373">
        <v>0</v>
      </c>
      <c r="CA162" s="373" t="s">
        <v>1548</v>
      </c>
      <c r="CB162" s="373">
        <v>0</v>
      </c>
      <c r="CC162" s="373">
        <v>0</v>
      </c>
      <c r="CD162" s="373" t="s">
        <v>1548</v>
      </c>
      <c r="CE162" s="373">
        <v>0</v>
      </c>
      <c r="CF162" s="373">
        <v>0</v>
      </c>
      <c r="CG162" s="373" t="s">
        <v>1548</v>
      </c>
      <c r="CH162" s="373">
        <v>0</v>
      </c>
      <c r="CI162" s="373">
        <v>0</v>
      </c>
      <c r="CJ162" s="373" t="s">
        <v>1548</v>
      </c>
      <c r="CK162" s="373">
        <v>0</v>
      </c>
      <c r="CL162" s="373">
        <v>0</v>
      </c>
      <c r="CM162" s="373" t="s">
        <v>1548</v>
      </c>
      <c r="CN162" s="373">
        <v>0</v>
      </c>
      <c r="CO162" s="373">
        <v>0</v>
      </c>
      <c r="CP162" s="373" t="s">
        <v>1548</v>
      </c>
      <c r="CQ162" s="373">
        <v>0</v>
      </c>
      <c r="CR162" s="373">
        <v>0</v>
      </c>
      <c r="CS162" s="373" t="s">
        <v>1548</v>
      </c>
      <c r="CT162" s="373">
        <v>0</v>
      </c>
      <c r="CU162" s="373">
        <v>0</v>
      </c>
      <c r="CV162" s="373" t="s">
        <v>1548</v>
      </c>
      <c r="CW162" s="373">
        <v>0</v>
      </c>
      <c r="CX162" s="373">
        <v>0</v>
      </c>
      <c r="CY162" s="373" t="s">
        <v>1548</v>
      </c>
    </row>
    <row r="163" spans="1:103" ht="56.25" x14ac:dyDescent="0.25">
      <c r="A163" s="252" t="s">
        <v>1058</v>
      </c>
      <c r="B163" s="365" t="s">
        <v>1317</v>
      </c>
      <c r="C163" s="376" t="s">
        <v>1331</v>
      </c>
      <c r="D163" s="376" t="s">
        <v>1031</v>
      </c>
      <c r="E163" s="379">
        <v>360</v>
      </c>
      <c r="F163" s="368">
        <v>359</v>
      </c>
      <c r="G163" s="369">
        <v>0.99722222222222223</v>
      </c>
      <c r="H163" s="380">
        <v>6</v>
      </c>
      <c r="I163" s="381">
        <v>6</v>
      </c>
      <c r="J163" s="371">
        <v>100</v>
      </c>
      <c r="K163" s="372">
        <v>70</v>
      </c>
      <c r="L163" s="373">
        <v>76</v>
      </c>
      <c r="M163" s="374">
        <v>108.57142857142857</v>
      </c>
      <c r="N163" s="372">
        <v>15</v>
      </c>
      <c r="O163" s="373">
        <v>6</v>
      </c>
      <c r="P163" s="374">
        <v>40</v>
      </c>
      <c r="Q163" s="372">
        <v>3</v>
      </c>
      <c r="R163" s="373">
        <v>4</v>
      </c>
      <c r="S163" s="373">
        <v>133.33333333333331</v>
      </c>
      <c r="T163" s="372">
        <v>10</v>
      </c>
      <c r="U163" s="373">
        <v>8</v>
      </c>
      <c r="V163" s="374">
        <v>80</v>
      </c>
      <c r="W163" s="372">
        <v>12</v>
      </c>
      <c r="X163" s="373">
        <v>13</v>
      </c>
      <c r="Y163" s="373">
        <v>108.33333333333333</v>
      </c>
      <c r="Z163" s="375">
        <v>15</v>
      </c>
      <c r="AA163" s="373">
        <v>16</v>
      </c>
      <c r="AB163" s="373">
        <v>106.66666666666667</v>
      </c>
      <c r="AC163" s="372">
        <v>7</v>
      </c>
      <c r="AD163" s="373">
        <v>6</v>
      </c>
      <c r="AE163" s="373">
        <v>85.714285714285708</v>
      </c>
      <c r="AF163" s="375">
        <v>20</v>
      </c>
      <c r="AG163" s="373">
        <v>24</v>
      </c>
      <c r="AH163" s="373">
        <v>120</v>
      </c>
      <c r="AI163" s="372">
        <v>10</v>
      </c>
      <c r="AJ163" s="373">
        <v>9</v>
      </c>
      <c r="AK163" s="373">
        <v>90</v>
      </c>
      <c r="AL163" s="372">
        <v>10</v>
      </c>
      <c r="AM163" s="373">
        <v>10</v>
      </c>
      <c r="AN163" s="373">
        <v>100</v>
      </c>
      <c r="AO163" s="372">
        <v>8</v>
      </c>
      <c r="AP163" s="373">
        <v>11</v>
      </c>
      <c r="AQ163" s="373">
        <v>137.5</v>
      </c>
      <c r="AR163" s="375">
        <v>7</v>
      </c>
      <c r="AS163" s="373">
        <v>8</v>
      </c>
      <c r="AT163" s="373">
        <v>114.28571428571428</v>
      </c>
      <c r="AU163" s="373">
        <v>10</v>
      </c>
      <c r="AV163" s="373">
        <v>11</v>
      </c>
      <c r="AW163" s="373">
        <v>110.00000000000001</v>
      </c>
      <c r="AX163" s="373">
        <v>4</v>
      </c>
      <c r="AY163" s="373">
        <v>5</v>
      </c>
      <c r="AZ163" s="373">
        <v>125</v>
      </c>
      <c r="BA163" s="373">
        <v>10</v>
      </c>
      <c r="BB163" s="373">
        <v>10</v>
      </c>
      <c r="BC163" s="373">
        <v>100</v>
      </c>
      <c r="BD163" s="373">
        <v>4</v>
      </c>
      <c r="BE163" s="373">
        <v>4</v>
      </c>
      <c r="BF163" s="373">
        <v>100</v>
      </c>
      <c r="BG163" s="373">
        <v>5</v>
      </c>
      <c r="BH163" s="373">
        <v>6</v>
      </c>
      <c r="BI163" s="373">
        <v>120</v>
      </c>
      <c r="BJ163" s="373">
        <v>13</v>
      </c>
      <c r="BK163" s="373">
        <v>12</v>
      </c>
      <c r="BL163" s="373">
        <v>92.307692307692307</v>
      </c>
      <c r="BM163" s="373">
        <v>20</v>
      </c>
      <c r="BN163" s="373">
        <v>22</v>
      </c>
      <c r="BO163" s="373">
        <v>110.00000000000001</v>
      </c>
      <c r="BP163" s="373">
        <v>13</v>
      </c>
      <c r="BQ163" s="373">
        <v>17</v>
      </c>
      <c r="BR163" s="373">
        <v>130.76923076923077</v>
      </c>
      <c r="BS163" s="373">
        <v>20</v>
      </c>
      <c r="BT163" s="373">
        <v>11</v>
      </c>
      <c r="BU163" s="373">
        <v>55.000000000000007</v>
      </c>
      <c r="BV163" s="373">
        <v>5</v>
      </c>
      <c r="BW163" s="373">
        <v>6</v>
      </c>
      <c r="BX163" s="373">
        <v>120</v>
      </c>
      <c r="BY163" s="373">
        <v>5</v>
      </c>
      <c r="BZ163" s="373">
        <v>4</v>
      </c>
      <c r="CA163" s="373">
        <v>80</v>
      </c>
      <c r="CB163" s="373">
        <v>14</v>
      </c>
      <c r="CC163" s="373">
        <v>12</v>
      </c>
      <c r="CD163" s="373">
        <v>85.714285714285708</v>
      </c>
      <c r="CE163" s="373">
        <v>0</v>
      </c>
      <c r="CF163" s="373">
        <v>0</v>
      </c>
      <c r="CG163" s="373" t="s">
        <v>1548</v>
      </c>
      <c r="CH163" s="373">
        <v>10</v>
      </c>
      <c r="CI163" s="373">
        <v>10</v>
      </c>
      <c r="CJ163" s="373">
        <v>100</v>
      </c>
      <c r="CK163" s="373">
        <v>12</v>
      </c>
      <c r="CL163" s="373">
        <v>12</v>
      </c>
      <c r="CM163" s="373">
        <v>100</v>
      </c>
      <c r="CN163" s="373">
        <v>7</v>
      </c>
      <c r="CO163" s="373">
        <v>6</v>
      </c>
      <c r="CP163" s="373">
        <v>85.714285714285708</v>
      </c>
      <c r="CQ163" s="373">
        <v>10</v>
      </c>
      <c r="CR163" s="373">
        <v>8</v>
      </c>
      <c r="CS163" s="373">
        <v>80</v>
      </c>
      <c r="CT163" s="373">
        <v>2</v>
      </c>
      <c r="CU163" s="373">
        <v>3</v>
      </c>
      <c r="CV163" s="373">
        <v>150</v>
      </c>
      <c r="CW163" s="373">
        <v>3</v>
      </c>
      <c r="CX163" s="373">
        <v>3</v>
      </c>
      <c r="CY163" s="373">
        <v>100</v>
      </c>
    </row>
    <row r="164" spans="1:103" ht="56.25" x14ac:dyDescent="0.25">
      <c r="A164" s="252" t="s">
        <v>1061</v>
      </c>
      <c r="B164" s="365" t="s">
        <v>1317</v>
      </c>
      <c r="C164" s="376"/>
      <c r="D164" s="376" t="s">
        <v>1332</v>
      </c>
      <c r="E164" s="379">
        <v>6442</v>
      </c>
      <c r="F164" s="368">
        <v>7579</v>
      </c>
      <c r="G164" s="369">
        <v>1.1764979819931698</v>
      </c>
      <c r="H164" s="380">
        <v>63</v>
      </c>
      <c r="I164" s="381">
        <v>63</v>
      </c>
      <c r="J164" s="371">
        <v>100</v>
      </c>
      <c r="K164" s="372">
        <v>1470</v>
      </c>
      <c r="L164" s="373">
        <v>1091</v>
      </c>
      <c r="M164" s="374">
        <v>74.217687074829925</v>
      </c>
      <c r="N164" s="372">
        <v>350</v>
      </c>
      <c r="O164" s="373">
        <v>158</v>
      </c>
      <c r="P164" s="374">
        <v>45.142857142857139</v>
      </c>
      <c r="Q164" s="372">
        <v>20</v>
      </c>
      <c r="R164" s="373">
        <v>57</v>
      </c>
      <c r="S164" s="373">
        <v>285</v>
      </c>
      <c r="T164" s="372">
        <v>130</v>
      </c>
      <c r="U164" s="373">
        <v>134</v>
      </c>
      <c r="V164" s="374">
        <v>103.07692307692307</v>
      </c>
      <c r="W164" s="372">
        <v>200</v>
      </c>
      <c r="X164" s="373">
        <v>302</v>
      </c>
      <c r="Y164" s="373">
        <v>151</v>
      </c>
      <c r="Z164" s="375">
        <v>225</v>
      </c>
      <c r="AA164" s="373">
        <v>438</v>
      </c>
      <c r="AB164" s="373">
        <v>194.66666666666669</v>
      </c>
      <c r="AC164" s="372">
        <v>102</v>
      </c>
      <c r="AD164" s="373">
        <v>159</v>
      </c>
      <c r="AE164" s="373">
        <v>155.88235294117646</v>
      </c>
      <c r="AF164" s="375">
        <v>250</v>
      </c>
      <c r="AG164" s="373">
        <v>604</v>
      </c>
      <c r="AH164" s="373">
        <v>241.6</v>
      </c>
      <c r="AI164" s="372">
        <v>200</v>
      </c>
      <c r="AJ164" s="373">
        <v>190</v>
      </c>
      <c r="AK164" s="373">
        <v>95</v>
      </c>
      <c r="AL164" s="372">
        <v>221</v>
      </c>
      <c r="AM164" s="373">
        <v>172</v>
      </c>
      <c r="AN164" s="373">
        <v>77.828054298642542</v>
      </c>
      <c r="AO164" s="372">
        <v>181</v>
      </c>
      <c r="AP164" s="373">
        <v>199</v>
      </c>
      <c r="AQ164" s="373">
        <v>109.94475138121547</v>
      </c>
      <c r="AR164" s="375">
        <v>200</v>
      </c>
      <c r="AS164" s="373">
        <v>241</v>
      </c>
      <c r="AT164" s="373">
        <v>120.5</v>
      </c>
      <c r="AU164" s="373">
        <v>120</v>
      </c>
      <c r="AV164" s="373">
        <v>197</v>
      </c>
      <c r="AW164" s="373">
        <v>164.16666666666666</v>
      </c>
      <c r="AX164" s="373">
        <v>40</v>
      </c>
      <c r="AY164" s="373">
        <v>32</v>
      </c>
      <c r="AZ164" s="373">
        <v>80</v>
      </c>
      <c r="BA164" s="373">
        <v>195</v>
      </c>
      <c r="BB164" s="373">
        <v>198</v>
      </c>
      <c r="BC164" s="373">
        <v>101.53846153846153</v>
      </c>
      <c r="BD164" s="373">
        <v>40</v>
      </c>
      <c r="BE164" s="373">
        <v>55</v>
      </c>
      <c r="BF164" s="373">
        <v>137.5</v>
      </c>
      <c r="BG164" s="373">
        <v>93</v>
      </c>
      <c r="BH164" s="373">
        <v>119</v>
      </c>
      <c r="BI164" s="373">
        <v>127.95698924731182</v>
      </c>
      <c r="BJ164" s="373">
        <v>200</v>
      </c>
      <c r="BK164" s="373">
        <v>379</v>
      </c>
      <c r="BL164" s="373">
        <v>189.5</v>
      </c>
      <c r="BM164" s="373">
        <v>200</v>
      </c>
      <c r="BN164" s="373">
        <v>589</v>
      </c>
      <c r="BO164" s="373">
        <v>294.5</v>
      </c>
      <c r="BP164" s="373">
        <v>370</v>
      </c>
      <c r="BQ164" s="373">
        <v>525</v>
      </c>
      <c r="BR164" s="373">
        <v>141.89189189189187</v>
      </c>
      <c r="BS164" s="373">
        <v>200</v>
      </c>
      <c r="BT164" s="373">
        <v>214</v>
      </c>
      <c r="BU164" s="373">
        <v>107</v>
      </c>
      <c r="BV164" s="373">
        <v>120</v>
      </c>
      <c r="BW164" s="373">
        <v>164</v>
      </c>
      <c r="BX164" s="373">
        <v>136.66666666666666</v>
      </c>
      <c r="BY164" s="373">
        <v>75</v>
      </c>
      <c r="BZ164" s="373">
        <v>65</v>
      </c>
      <c r="CA164" s="373">
        <v>86.666666666666671</v>
      </c>
      <c r="CB164" s="373">
        <v>100</v>
      </c>
      <c r="CC164" s="373">
        <v>250</v>
      </c>
      <c r="CD164" s="373">
        <v>250</v>
      </c>
      <c r="CE164" s="373">
        <v>0</v>
      </c>
      <c r="CF164" s="373">
        <v>0</v>
      </c>
      <c r="CG164" s="373" t="s">
        <v>1548</v>
      </c>
      <c r="CH164" s="373">
        <v>234</v>
      </c>
      <c r="CI164" s="373">
        <v>237</v>
      </c>
      <c r="CJ164" s="373">
        <v>101.28205128205127</v>
      </c>
      <c r="CK164" s="373">
        <v>220</v>
      </c>
      <c r="CL164" s="373">
        <v>282</v>
      </c>
      <c r="CM164" s="373">
        <v>128.18181818181819</v>
      </c>
      <c r="CN164" s="373">
        <v>193</v>
      </c>
      <c r="CO164" s="373">
        <v>185</v>
      </c>
      <c r="CP164" s="373">
        <v>95.854922279792746</v>
      </c>
      <c r="CQ164" s="373">
        <v>350</v>
      </c>
      <c r="CR164" s="373">
        <v>193</v>
      </c>
      <c r="CS164" s="373">
        <v>55.142857142857139</v>
      </c>
      <c r="CT164" s="373">
        <v>50</v>
      </c>
      <c r="CU164" s="373">
        <v>58</v>
      </c>
      <c r="CV164" s="373">
        <v>115.99999999999999</v>
      </c>
      <c r="CW164" s="373">
        <v>30</v>
      </c>
      <c r="CX164" s="373">
        <v>29</v>
      </c>
      <c r="CY164" s="373">
        <v>96.666666666666671</v>
      </c>
    </row>
    <row r="165" spans="1:103" ht="56.25" x14ac:dyDescent="0.25">
      <c r="A165" s="252" t="s">
        <v>1063</v>
      </c>
      <c r="B165" s="365" t="s">
        <v>1333</v>
      </c>
      <c r="C165" s="395" t="s">
        <v>1334</v>
      </c>
      <c r="D165" s="395" t="s">
        <v>1335</v>
      </c>
      <c r="E165" s="379">
        <v>0</v>
      </c>
      <c r="F165" s="368">
        <v>442</v>
      </c>
      <c r="G165" s="369" t="s">
        <v>668</v>
      </c>
      <c r="H165" s="370">
        <v>0</v>
      </c>
      <c r="I165" s="371">
        <v>0</v>
      </c>
      <c r="J165" s="371" t="s">
        <v>1548</v>
      </c>
      <c r="K165" s="372">
        <v>0</v>
      </c>
      <c r="L165" s="373">
        <v>12</v>
      </c>
      <c r="M165" s="374" t="s">
        <v>1548</v>
      </c>
      <c r="N165" s="372">
        <v>0</v>
      </c>
      <c r="O165" s="373">
        <v>21</v>
      </c>
      <c r="P165" s="374" t="s">
        <v>1548</v>
      </c>
      <c r="Q165" s="372">
        <v>0</v>
      </c>
      <c r="R165" s="373">
        <v>3</v>
      </c>
      <c r="S165" s="373" t="s">
        <v>1548</v>
      </c>
      <c r="T165" s="372">
        <v>0</v>
      </c>
      <c r="U165" s="373">
        <v>1</v>
      </c>
      <c r="V165" s="374" t="s">
        <v>1548</v>
      </c>
      <c r="W165" s="372">
        <v>0</v>
      </c>
      <c r="X165" s="373">
        <v>10</v>
      </c>
      <c r="Y165" s="373" t="s">
        <v>1548</v>
      </c>
      <c r="Z165" s="375">
        <v>0</v>
      </c>
      <c r="AA165" s="373">
        <v>4</v>
      </c>
      <c r="AB165" s="373" t="s">
        <v>1548</v>
      </c>
      <c r="AC165" s="372">
        <v>0</v>
      </c>
      <c r="AD165" s="373">
        <v>17</v>
      </c>
      <c r="AE165" s="373" t="s">
        <v>1548</v>
      </c>
      <c r="AF165" s="375">
        <v>0</v>
      </c>
      <c r="AG165" s="373">
        <v>59</v>
      </c>
      <c r="AH165" s="373" t="s">
        <v>1548</v>
      </c>
      <c r="AI165" s="372">
        <v>0</v>
      </c>
      <c r="AJ165" s="373">
        <v>5</v>
      </c>
      <c r="AK165" s="373" t="s">
        <v>1548</v>
      </c>
      <c r="AL165" s="372">
        <v>0</v>
      </c>
      <c r="AM165" s="373">
        <v>52</v>
      </c>
      <c r="AN165" s="373" t="s">
        <v>1548</v>
      </c>
      <c r="AO165" s="372">
        <v>0</v>
      </c>
      <c r="AP165" s="373">
        <v>4</v>
      </c>
      <c r="AQ165" s="373" t="s">
        <v>1548</v>
      </c>
      <c r="AR165" s="375">
        <v>0</v>
      </c>
      <c r="AS165" s="373">
        <v>32</v>
      </c>
      <c r="AT165" s="373" t="s">
        <v>1548</v>
      </c>
      <c r="AU165" s="373">
        <v>0</v>
      </c>
      <c r="AV165" s="373">
        <v>4</v>
      </c>
      <c r="AW165" s="373" t="s">
        <v>1548</v>
      </c>
      <c r="AX165" s="373">
        <v>0</v>
      </c>
      <c r="AY165" s="373">
        <v>4</v>
      </c>
      <c r="AZ165" s="373" t="s">
        <v>1548</v>
      </c>
      <c r="BA165" s="373">
        <v>0</v>
      </c>
      <c r="BB165" s="373">
        <v>4</v>
      </c>
      <c r="BC165" s="373" t="s">
        <v>1548</v>
      </c>
      <c r="BD165" s="373">
        <v>0</v>
      </c>
      <c r="BE165" s="373">
        <v>2</v>
      </c>
      <c r="BF165" s="373" t="s">
        <v>1548</v>
      </c>
      <c r="BG165" s="373">
        <v>0</v>
      </c>
      <c r="BH165" s="373">
        <v>1</v>
      </c>
      <c r="BI165" s="373" t="s">
        <v>1548</v>
      </c>
      <c r="BJ165" s="373">
        <v>0</v>
      </c>
      <c r="BK165" s="373">
        <v>23</v>
      </c>
      <c r="BL165" s="373" t="s">
        <v>1548</v>
      </c>
      <c r="BM165" s="373">
        <v>0</v>
      </c>
      <c r="BN165" s="373">
        <v>40</v>
      </c>
      <c r="BO165" s="373" t="s">
        <v>1548</v>
      </c>
      <c r="BP165" s="373">
        <v>0</v>
      </c>
      <c r="BQ165" s="373">
        <v>13</v>
      </c>
      <c r="BR165" s="373" t="s">
        <v>1548</v>
      </c>
      <c r="BS165" s="373">
        <v>0</v>
      </c>
      <c r="BT165" s="373">
        <v>80</v>
      </c>
      <c r="BU165" s="373" t="s">
        <v>1548</v>
      </c>
      <c r="BV165" s="373">
        <v>0</v>
      </c>
      <c r="BW165" s="373">
        <v>9</v>
      </c>
      <c r="BX165" s="373" t="s">
        <v>1548</v>
      </c>
      <c r="BY165" s="373">
        <v>0</v>
      </c>
      <c r="BZ165" s="373">
        <v>7</v>
      </c>
      <c r="CA165" s="373" t="s">
        <v>1548</v>
      </c>
      <c r="CB165" s="373">
        <v>0</v>
      </c>
      <c r="CC165" s="373">
        <v>2</v>
      </c>
      <c r="CD165" s="373" t="s">
        <v>1548</v>
      </c>
      <c r="CE165" s="373">
        <v>0</v>
      </c>
      <c r="CF165" s="373">
        <v>0</v>
      </c>
      <c r="CG165" s="373" t="s">
        <v>1548</v>
      </c>
      <c r="CH165" s="373">
        <v>0</v>
      </c>
      <c r="CI165" s="373">
        <v>9</v>
      </c>
      <c r="CJ165" s="373" t="s">
        <v>1548</v>
      </c>
      <c r="CK165" s="373">
        <v>0</v>
      </c>
      <c r="CL165" s="373">
        <v>12</v>
      </c>
      <c r="CM165" s="373" t="s">
        <v>1548</v>
      </c>
      <c r="CN165" s="373">
        <v>0</v>
      </c>
      <c r="CO165" s="373">
        <v>5</v>
      </c>
      <c r="CP165" s="373" t="s">
        <v>1548</v>
      </c>
      <c r="CQ165" s="373">
        <v>0</v>
      </c>
      <c r="CR165" s="373">
        <v>5</v>
      </c>
      <c r="CS165" s="373" t="s">
        <v>1548</v>
      </c>
      <c r="CT165" s="373">
        <v>0</v>
      </c>
      <c r="CU165" s="373">
        <v>0</v>
      </c>
      <c r="CV165" s="373" t="s">
        <v>1548</v>
      </c>
      <c r="CW165" s="373">
        <v>0</v>
      </c>
      <c r="CX165" s="373">
        <v>2</v>
      </c>
      <c r="CY165" s="373" t="s">
        <v>1548</v>
      </c>
    </row>
    <row r="166" spans="1:103" ht="56.25" x14ac:dyDescent="0.25">
      <c r="A166" s="252" t="s">
        <v>1066</v>
      </c>
      <c r="B166" s="365" t="s">
        <v>1333</v>
      </c>
      <c r="C166" s="376" t="s">
        <v>1336</v>
      </c>
      <c r="D166" s="395" t="s">
        <v>1337</v>
      </c>
      <c r="E166" s="379">
        <v>633</v>
      </c>
      <c r="F166" s="368">
        <v>538</v>
      </c>
      <c r="G166" s="369">
        <v>0.84992101105845186</v>
      </c>
      <c r="H166" s="380">
        <v>2</v>
      </c>
      <c r="I166" s="381">
        <v>2</v>
      </c>
      <c r="J166" s="371">
        <v>100</v>
      </c>
      <c r="K166" s="372">
        <v>30</v>
      </c>
      <c r="L166" s="373">
        <v>21</v>
      </c>
      <c r="M166" s="374">
        <v>70</v>
      </c>
      <c r="N166" s="372">
        <v>40</v>
      </c>
      <c r="O166" s="373">
        <v>40</v>
      </c>
      <c r="P166" s="374">
        <v>100</v>
      </c>
      <c r="Q166" s="372">
        <v>10</v>
      </c>
      <c r="R166" s="373">
        <v>10</v>
      </c>
      <c r="S166" s="373">
        <v>100</v>
      </c>
      <c r="T166" s="372">
        <v>2</v>
      </c>
      <c r="U166" s="373">
        <v>0</v>
      </c>
      <c r="V166" s="374">
        <v>0</v>
      </c>
      <c r="W166" s="372">
        <v>45</v>
      </c>
      <c r="X166" s="373">
        <v>26</v>
      </c>
      <c r="Y166" s="373">
        <v>57.777777777777771</v>
      </c>
      <c r="Z166" s="375">
        <v>0</v>
      </c>
      <c r="AA166" s="373">
        <v>2</v>
      </c>
      <c r="AB166" s="373" t="s">
        <v>1548</v>
      </c>
      <c r="AC166" s="372">
        <v>20</v>
      </c>
      <c r="AD166" s="373">
        <v>12</v>
      </c>
      <c r="AE166" s="373">
        <v>60</v>
      </c>
      <c r="AF166" s="375">
        <v>50</v>
      </c>
      <c r="AG166" s="373">
        <v>39</v>
      </c>
      <c r="AH166" s="373">
        <v>78</v>
      </c>
      <c r="AI166" s="372">
        <v>25</v>
      </c>
      <c r="AJ166" s="373">
        <v>12</v>
      </c>
      <c r="AK166" s="373">
        <v>48</v>
      </c>
      <c r="AL166" s="372">
        <v>15</v>
      </c>
      <c r="AM166" s="373">
        <v>12</v>
      </c>
      <c r="AN166" s="373">
        <v>80</v>
      </c>
      <c r="AO166" s="372">
        <v>22</v>
      </c>
      <c r="AP166" s="373">
        <v>16</v>
      </c>
      <c r="AQ166" s="373">
        <v>72.727272727272734</v>
      </c>
      <c r="AR166" s="375">
        <v>50</v>
      </c>
      <c r="AS166" s="373">
        <v>47</v>
      </c>
      <c r="AT166" s="373">
        <v>94</v>
      </c>
      <c r="AU166" s="373">
        <v>0</v>
      </c>
      <c r="AV166" s="373">
        <v>3</v>
      </c>
      <c r="AW166" s="373" t="s">
        <v>1548</v>
      </c>
      <c r="AX166" s="373">
        <v>12</v>
      </c>
      <c r="AY166" s="373">
        <v>10</v>
      </c>
      <c r="AZ166" s="373">
        <v>83.333333333333343</v>
      </c>
      <c r="BA166" s="373">
        <v>8</v>
      </c>
      <c r="BB166" s="373">
        <v>8</v>
      </c>
      <c r="BC166" s="373">
        <v>100</v>
      </c>
      <c r="BD166" s="373">
        <v>6</v>
      </c>
      <c r="BE166" s="373">
        <v>6</v>
      </c>
      <c r="BF166" s="373">
        <v>100</v>
      </c>
      <c r="BG166" s="373">
        <v>7</v>
      </c>
      <c r="BH166" s="373">
        <v>8</v>
      </c>
      <c r="BI166" s="373">
        <v>114.28571428571428</v>
      </c>
      <c r="BJ166" s="373">
        <v>25</v>
      </c>
      <c r="BK166" s="373">
        <v>13</v>
      </c>
      <c r="BL166" s="373">
        <v>52</v>
      </c>
      <c r="BM166" s="373">
        <v>8</v>
      </c>
      <c r="BN166" s="373">
        <v>14</v>
      </c>
      <c r="BO166" s="373">
        <v>175</v>
      </c>
      <c r="BP166" s="373">
        <v>23</v>
      </c>
      <c r="BQ166" s="373">
        <v>27</v>
      </c>
      <c r="BR166" s="373">
        <v>117.39130434782609</v>
      </c>
      <c r="BS166" s="373">
        <v>20</v>
      </c>
      <c r="BT166" s="373">
        <v>16</v>
      </c>
      <c r="BU166" s="373">
        <v>80</v>
      </c>
      <c r="BV166" s="373">
        <v>10</v>
      </c>
      <c r="BW166" s="373">
        <v>11</v>
      </c>
      <c r="BX166" s="373">
        <v>110.00000000000001</v>
      </c>
      <c r="BY166" s="373">
        <v>8</v>
      </c>
      <c r="BZ166" s="373">
        <v>2</v>
      </c>
      <c r="CA166" s="373">
        <v>25</v>
      </c>
      <c r="CB166" s="373">
        <v>20</v>
      </c>
      <c r="CC166" s="373">
        <v>11</v>
      </c>
      <c r="CD166" s="373">
        <v>55.000000000000007</v>
      </c>
      <c r="CE166" s="373">
        <v>0</v>
      </c>
      <c r="CF166" s="373">
        <v>0</v>
      </c>
      <c r="CG166" s="373" t="s">
        <v>1548</v>
      </c>
      <c r="CH166" s="373">
        <v>20</v>
      </c>
      <c r="CI166" s="373">
        <v>31</v>
      </c>
      <c r="CJ166" s="373">
        <v>155</v>
      </c>
      <c r="CK166" s="373">
        <v>50</v>
      </c>
      <c r="CL166" s="373">
        <v>50</v>
      </c>
      <c r="CM166" s="373">
        <v>100</v>
      </c>
      <c r="CN166" s="373">
        <v>20</v>
      </c>
      <c r="CO166" s="373">
        <v>11</v>
      </c>
      <c r="CP166" s="373">
        <v>55.000000000000007</v>
      </c>
      <c r="CQ166" s="373">
        <v>20</v>
      </c>
      <c r="CR166" s="373">
        <v>11</v>
      </c>
      <c r="CS166" s="373">
        <v>55.000000000000007</v>
      </c>
      <c r="CT166" s="373">
        <v>30</v>
      </c>
      <c r="CU166" s="373">
        <v>12</v>
      </c>
      <c r="CV166" s="373">
        <v>40</v>
      </c>
      <c r="CW166" s="373">
        <v>35</v>
      </c>
      <c r="CX166" s="373">
        <v>55</v>
      </c>
      <c r="CY166" s="373">
        <v>157.14285714285714</v>
      </c>
    </row>
    <row r="167" spans="1:103" ht="56.25" x14ac:dyDescent="0.25">
      <c r="A167" s="252" t="s">
        <v>1068</v>
      </c>
      <c r="B167" s="365" t="s">
        <v>1333</v>
      </c>
      <c r="C167" s="395" t="s">
        <v>1338</v>
      </c>
      <c r="D167" s="395" t="s">
        <v>1339</v>
      </c>
      <c r="E167" s="379">
        <v>390</v>
      </c>
      <c r="F167" s="368">
        <v>259</v>
      </c>
      <c r="G167" s="369">
        <v>0.66410256410256407</v>
      </c>
      <c r="H167" s="380">
        <v>2</v>
      </c>
      <c r="I167" s="381">
        <v>0</v>
      </c>
      <c r="J167" s="371">
        <v>0</v>
      </c>
      <c r="K167" s="372">
        <v>18</v>
      </c>
      <c r="L167" s="373">
        <v>18</v>
      </c>
      <c r="M167" s="374">
        <v>100</v>
      </c>
      <c r="N167" s="372">
        <v>20</v>
      </c>
      <c r="O167" s="373">
        <v>20</v>
      </c>
      <c r="P167" s="374">
        <v>100</v>
      </c>
      <c r="Q167" s="372">
        <v>20</v>
      </c>
      <c r="R167" s="373">
        <v>18</v>
      </c>
      <c r="S167" s="373">
        <v>90</v>
      </c>
      <c r="T167" s="372">
        <v>1</v>
      </c>
      <c r="U167" s="373">
        <v>0</v>
      </c>
      <c r="V167" s="374">
        <v>0</v>
      </c>
      <c r="W167" s="372">
        <v>30</v>
      </c>
      <c r="X167" s="373">
        <v>9</v>
      </c>
      <c r="Y167" s="373">
        <v>30</v>
      </c>
      <c r="Z167" s="375">
        <v>0</v>
      </c>
      <c r="AA167" s="373">
        <v>2</v>
      </c>
      <c r="AB167" s="373" t="s">
        <v>1548</v>
      </c>
      <c r="AC167" s="372">
        <v>4</v>
      </c>
      <c r="AD167" s="373">
        <v>0</v>
      </c>
      <c r="AE167" s="373">
        <v>0</v>
      </c>
      <c r="AF167" s="375">
        <v>50</v>
      </c>
      <c r="AG167" s="373">
        <v>13</v>
      </c>
      <c r="AH167" s="373">
        <v>26</v>
      </c>
      <c r="AI167" s="372">
        <v>10</v>
      </c>
      <c r="AJ167" s="373">
        <v>4</v>
      </c>
      <c r="AK167" s="373">
        <v>40</v>
      </c>
      <c r="AL167" s="372">
        <v>20</v>
      </c>
      <c r="AM167" s="373">
        <v>16</v>
      </c>
      <c r="AN167" s="373">
        <v>80</v>
      </c>
      <c r="AO167" s="372">
        <v>7</v>
      </c>
      <c r="AP167" s="373">
        <v>6</v>
      </c>
      <c r="AQ167" s="373">
        <v>85.714285714285708</v>
      </c>
      <c r="AR167" s="375">
        <v>12</v>
      </c>
      <c r="AS167" s="373">
        <v>11</v>
      </c>
      <c r="AT167" s="373">
        <v>91.666666666666657</v>
      </c>
      <c r="AU167" s="373">
        <v>0</v>
      </c>
      <c r="AV167" s="373">
        <v>0</v>
      </c>
      <c r="AW167" s="373" t="s">
        <v>1548</v>
      </c>
      <c r="AX167" s="373">
        <v>10</v>
      </c>
      <c r="AY167" s="373">
        <v>3</v>
      </c>
      <c r="AZ167" s="373">
        <v>30</v>
      </c>
      <c r="BA167" s="373">
        <v>5</v>
      </c>
      <c r="BB167" s="373">
        <v>2</v>
      </c>
      <c r="BC167" s="373">
        <v>40</v>
      </c>
      <c r="BD167" s="373">
        <v>6</v>
      </c>
      <c r="BE167" s="373">
        <v>5</v>
      </c>
      <c r="BF167" s="373">
        <v>83.333333333333343</v>
      </c>
      <c r="BG167" s="373">
        <v>5</v>
      </c>
      <c r="BH167" s="373">
        <v>5</v>
      </c>
      <c r="BI167" s="373">
        <v>100</v>
      </c>
      <c r="BJ167" s="373">
        <v>15</v>
      </c>
      <c r="BK167" s="373">
        <v>8</v>
      </c>
      <c r="BL167" s="373">
        <v>53.333333333333336</v>
      </c>
      <c r="BM167" s="373">
        <v>5</v>
      </c>
      <c r="BN167" s="373">
        <v>10</v>
      </c>
      <c r="BO167" s="373">
        <v>200</v>
      </c>
      <c r="BP167" s="373">
        <v>12</v>
      </c>
      <c r="BQ167" s="373">
        <v>12</v>
      </c>
      <c r="BR167" s="373">
        <v>100</v>
      </c>
      <c r="BS167" s="373">
        <v>10</v>
      </c>
      <c r="BT167" s="373">
        <v>5</v>
      </c>
      <c r="BU167" s="373">
        <v>50</v>
      </c>
      <c r="BV167" s="373">
        <v>5</v>
      </c>
      <c r="BW167" s="373">
        <v>6</v>
      </c>
      <c r="BX167" s="373">
        <v>120</v>
      </c>
      <c r="BY167" s="373">
        <v>4</v>
      </c>
      <c r="BZ167" s="373">
        <v>1</v>
      </c>
      <c r="CA167" s="373">
        <v>25</v>
      </c>
      <c r="CB167" s="373">
        <v>10</v>
      </c>
      <c r="CC167" s="373">
        <v>0</v>
      </c>
      <c r="CD167" s="373">
        <v>0</v>
      </c>
      <c r="CE167" s="373">
        <v>0</v>
      </c>
      <c r="CF167" s="373">
        <v>0</v>
      </c>
      <c r="CG167" s="373" t="s">
        <v>1548</v>
      </c>
      <c r="CH167" s="373">
        <v>40</v>
      </c>
      <c r="CI167" s="373">
        <v>32</v>
      </c>
      <c r="CJ167" s="373">
        <v>80</v>
      </c>
      <c r="CK167" s="373">
        <v>25</v>
      </c>
      <c r="CL167" s="373">
        <v>25</v>
      </c>
      <c r="CM167" s="373">
        <v>100</v>
      </c>
      <c r="CN167" s="373">
        <v>20</v>
      </c>
      <c r="CO167" s="373">
        <v>11</v>
      </c>
      <c r="CP167" s="373">
        <v>55.000000000000007</v>
      </c>
      <c r="CQ167" s="373">
        <v>10</v>
      </c>
      <c r="CR167" s="373">
        <v>6</v>
      </c>
      <c r="CS167" s="373">
        <v>60</v>
      </c>
      <c r="CT167" s="373">
        <v>10</v>
      </c>
      <c r="CU167" s="373">
        <v>7</v>
      </c>
      <c r="CV167" s="373">
        <v>70</v>
      </c>
      <c r="CW167" s="373">
        <v>4</v>
      </c>
      <c r="CX167" s="373">
        <v>4</v>
      </c>
      <c r="CY167" s="373">
        <v>100</v>
      </c>
    </row>
    <row r="168" spans="1:103" ht="56.25" x14ac:dyDescent="0.25">
      <c r="A168" s="252" t="s">
        <v>1070</v>
      </c>
      <c r="B168" s="365" t="s">
        <v>1333</v>
      </c>
      <c r="C168" s="395" t="s">
        <v>1340</v>
      </c>
      <c r="D168" s="395" t="s">
        <v>1263</v>
      </c>
      <c r="E168" s="379">
        <v>103</v>
      </c>
      <c r="F168" s="368">
        <v>84</v>
      </c>
      <c r="G168" s="369">
        <v>0.81553398058252424</v>
      </c>
      <c r="H168" s="370">
        <v>0</v>
      </c>
      <c r="I168" s="381">
        <v>2</v>
      </c>
      <c r="J168" s="371" t="s">
        <v>1548</v>
      </c>
      <c r="K168" s="372">
        <v>2</v>
      </c>
      <c r="L168" s="373">
        <v>1</v>
      </c>
      <c r="M168" s="374">
        <v>50</v>
      </c>
      <c r="N168" s="372">
        <v>0</v>
      </c>
      <c r="O168" s="373">
        <v>0</v>
      </c>
      <c r="P168" s="374" t="s">
        <v>1548</v>
      </c>
      <c r="Q168" s="372">
        <v>3</v>
      </c>
      <c r="R168" s="373">
        <v>3</v>
      </c>
      <c r="S168" s="373">
        <v>100</v>
      </c>
      <c r="T168" s="372">
        <v>2</v>
      </c>
      <c r="U168" s="373">
        <v>0</v>
      </c>
      <c r="V168" s="374">
        <v>0</v>
      </c>
      <c r="W168" s="372">
        <v>3</v>
      </c>
      <c r="X168" s="373">
        <v>1</v>
      </c>
      <c r="Y168" s="373">
        <v>33.333333333333329</v>
      </c>
      <c r="Z168" s="375">
        <v>5</v>
      </c>
      <c r="AA168" s="373">
        <v>6</v>
      </c>
      <c r="AB168" s="373">
        <v>120</v>
      </c>
      <c r="AC168" s="372">
        <v>4</v>
      </c>
      <c r="AD168" s="373">
        <v>6</v>
      </c>
      <c r="AE168" s="373">
        <v>150</v>
      </c>
      <c r="AF168" s="375">
        <v>4</v>
      </c>
      <c r="AG168" s="373">
        <v>5</v>
      </c>
      <c r="AH168" s="373">
        <v>125</v>
      </c>
      <c r="AI168" s="372">
        <v>2</v>
      </c>
      <c r="AJ168" s="373">
        <v>0</v>
      </c>
      <c r="AK168" s="373">
        <v>0</v>
      </c>
      <c r="AL168" s="372">
        <v>0</v>
      </c>
      <c r="AM168" s="373">
        <v>0</v>
      </c>
      <c r="AN168" s="373" t="s">
        <v>1548</v>
      </c>
      <c r="AO168" s="372">
        <v>2</v>
      </c>
      <c r="AP168" s="373">
        <v>0</v>
      </c>
      <c r="AQ168" s="373">
        <v>0</v>
      </c>
      <c r="AR168" s="375">
        <v>2</v>
      </c>
      <c r="AS168" s="373">
        <v>2</v>
      </c>
      <c r="AT168" s="373">
        <v>100</v>
      </c>
      <c r="AU168" s="373">
        <v>4</v>
      </c>
      <c r="AV168" s="373">
        <v>3</v>
      </c>
      <c r="AW168" s="373">
        <v>75</v>
      </c>
      <c r="AX168" s="373">
        <v>4</v>
      </c>
      <c r="AY168" s="373">
        <v>3</v>
      </c>
      <c r="AZ168" s="373">
        <v>75</v>
      </c>
      <c r="BA168" s="373">
        <v>5</v>
      </c>
      <c r="BB168" s="373">
        <v>2</v>
      </c>
      <c r="BC168" s="373">
        <v>40</v>
      </c>
      <c r="BD168" s="373">
        <v>4</v>
      </c>
      <c r="BE168" s="373">
        <v>2</v>
      </c>
      <c r="BF168" s="373">
        <v>50</v>
      </c>
      <c r="BG168" s="373">
        <v>3</v>
      </c>
      <c r="BH168" s="373">
        <v>4</v>
      </c>
      <c r="BI168" s="373">
        <v>133.33333333333331</v>
      </c>
      <c r="BJ168" s="373">
        <v>6</v>
      </c>
      <c r="BK168" s="373">
        <v>1</v>
      </c>
      <c r="BL168" s="373">
        <v>16.666666666666664</v>
      </c>
      <c r="BM168" s="373">
        <v>4</v>
      </c>
      <c r="BN168" s="373">
        <v>7</v>
      </c>
      <c r="BO168" s="373">
        <v>175</v>
      </c>
      <c r="BP168" s="373">
        <v>5</v>
      </c>
      <c r="BQ168" s="373">
        <v>5</v>
      </c>
      <c r="BR168" s="373">
        <v>100</v>
      </c>
      <c r="BS168" s="373">
        <v>4</v>
      </c>
      <c r="BT168" s="373">
        <v>4</v>
      </c>
      <c r="BU168" s="373">
        <v>100</v>
      </c>
      <c r="BV168" s="373">
        <v>4</v>
      </c>
      <c r="BW168" s="373">
        <v>4</v>
      </c>
      <c r="BX168" s="373">
        <v>100</v>
      </c>
      <c r="BY168" s="373">
        <v>4</v>
      </c>
      <c r="BZ168" s="373">
        <v>4</v>
      </c>
      <c r="CA168" s="373">
        <v>100</v>
      </c>
      <c r="CB168" s="373">
        <v>4</v>
      </c>
      <c r="CC168" s="373">
        <v>1</v>
      </c>
      <c r="CD168" s="373">
        <v>25</v>
      </c>
      <c r="CE168" s="373">
        <v>0</v>
      </c>
      <c r="CF168" s="373">
        <v>0</v>
      </c>
      <c r="CG168" s="373" t="s">
        <v>1548</v>
      </c>
      <c r="CH168" s="373">
        <v>2</v>
      </c>
      <c r="CI168" s="373">
        <v>1</v>
      </c>
      <c r="CJ168" s="373">
        <v>50</v>
      </c>
      <c r="CK168" s="373">
        <v>6</v>
      </c>
      <c r="CL168" s="373">
        <v>6</v>
      </c>
      <c r="CM168" s="373">
        <v>100</v>
      </c>
      <c r="CN168" s="373">
        <v>4</v>
      </c>
      <c r="CO168" s="373">
        <v>3</v>
      </c>
      <c r="CP168" s="373">
        <v>75</v>
      </c>
      <c r="CQ168" s="373">
        <v>4</v>
      </c>
      <c r="CR168" s="373">
        <v>4</v>
      </c>
      <c r="CS168" s="373">
        <v>100</v>
      </c>
      <c r="CT168" s="373">
        <v>3</v>
      </c>
      <c r="CU168" s="373">
        <v>1</v>
      </c>
      <c r="CV168" s="373">
        <v>33.333333333333329</v>
      </c>
      <c r="CW168" s="373">
        <v>4</v>
      </c>
      <c r="CX168" s="373">
        <v>3</v>
      </c>
      <c r="CY168" s="373">
        <v>75</v>
      </c>
    </row>
    <row r="169" spans="1:103" ht="56.25" x14ac:dyDescent="0.25">
      <c r="A169" s="252" t="s">
        <v>1073</v>
      </c>
      <c r="B169" s="365" t="s">
        <v>1333</v>
      </c>
      <c r="C169" s="376" t="s">
        <v>1341</v>
      </c>
      <c r="D169" s="376" t="s">
        <v>1342</v>
      </c>
      <c r="E169" s="379">
        <v>0</v>
      </c>
      <c r="F169" s="368">
        <v>0</v>
      </c>
      <c r="G169" s="369" t="s">
        <v>668</v>
      </c>
      <c r="H169" s="370">
        <v>0</v>
      </c>
      <c r="I169" s="371">
        <v>0</v>
      </c>
      <c r="J169" s="371" t="s">
        <v>1548</v>
      </c>
      <c r="K169" s="382">
        <v>0</v>
      </c>
      <c r="L169" s="373">
        <v>0</v>
      </c>
      <c r="M169" s="374" t="s">
        <v>1548</v>
      </c>
      <c r="N169" s="372">
        <v>0</v>
      </c>
      <c r="O169" s="373">
        <v>0</v>
      </c>
      <c r="P169" s="374" t="s">
        <v>1548</v>
      </c>
      <c r="Q169" s="372">
        <v>0</v>
      </c>
      <c r="R169" s="373">
        <v>0</v>
      </c>
      <c r="S169" s="373" t="s">
        <v>1548</v>
      </c>
      <c r="T169" s="372">
        <v>0</v>
      </c>
      <c r="U169" s="373">
        <v>0</v>
      </c>
      <c r="V169" s="374" t="s">
        <v>1548</v>
      </c>
      <c r="W169" s="372">
        <v>0</v>
      </c>
      <c r="X169" s="373">
        <v>0</v>
      </c>
      <c r="Y169" s="373" t="s">
        <v>1548</v>
      </c>
      <c r="Z169" s="375">
        <v>0</v>
      </c>
      <c r="AA169" s="373">
        <v>0</v>
      </c>
      <c r="AB169" s="373" t="s">
        <v>1548</v>
      </c>
      <c r="AC169" s="372">
        <v>0</v>
      </c>
      <c r="AD169" s="373">
        <v>0</v>
      </c>
      <c r="AE169" s="373" t="s">
        <v>1548</v>
      </c>
      <c r="AF169" s="375">
        <v>0</v>
      </c>
      <c r="AG169" s="373">
        <v>0</v>
      </c>
      <c r="AH169" s="373" t="s">
        <v>1548</v>
      </c>
      <c r="AI169" s="372">
        <v>0</v>
      </c>
      <c r="AJ169" s="373">
        <v>0</v>
      </c>
      <c r="AK169" s="373" t="s">
        <v>1548</v>
      </c>
      <c r="AL169" s="372">
        <v>0</v>
      </c>
      <c r="AM169" s="373">
        <v>0</v>
      </c>
      <c r="AN169" s="373" t="s">
        <v>1548</v>
      </c>
      <c r="AO169" s="372">
        <v>0</v>
      </c>
      <c r="AP169" s="373">
        <v>0</v>
      </c>
      <c r="AQ169" s="373" t="s">
        <v>1548</v>
      </c>
      <c r="AR169" s="375">
        <v>0</v>
      </c>
      <c r="AS169" s="373">
        <v>0</v>
      </c>
      <c r="AT169" s="373" t="s">
        <v>1548</v>
      </c>
      <c r="AU169" s="373">
        <v>0</v>
      </c>
      <c r="AV169" s="373">
        <v>0</v>
      </c>
      <c r="AW169" s="373" t="s">
        <v>1548</v>
      </c>
      <c r="AX169" s="373">
        <v>0</v>
      </c>
      <c r="AY169" s="373">
        <v>0</v>
      </c>
      <c r="AZ169" s="373" t="s">
        <v>1548</v>
      </c>
      <c r="BA169" s="373">
        <v>0</v>
      </c>
      <c r="BB169" s="373">
        <v>0</v>
      </c>
      <c r="BC169" s="373" t="s">
        <v>1548</v>
      </c>
      <c r="BD169" s="373">
        <v>0</v>
      </c>
      <c r="BE169" s="373">
        <v>0</v>
      </c>
      <c r="BF169" s="373" t="s">
        <v>1548</v>
      </c>
      <c r="BG169" s="373">
        <v>0</v>
      </c>
      <c r="BH169" s="373">
        <v>0</v>
      </c>
      <c r="BI169" s="373" t="s">
        <v>1548</v>
      </c>
      <c r="BJ169" s="373">
        <v>0</v>
      </c>
      <c r="BK169" s="373">
        <v>0</v>
      </c>
      <c r="BL169" s="373" t="s">
        <v>1548</v>
      </c>
      <c r="BM169" s="373">
        <v>0</v>
      </c>
      <c r="BN169" s="373">
        <v>0</v>
      </c>
      <c r="BO169" s="373" t="s">
        <v>1548</v>
      </c>
      <c r="BP169" s="373">
        <v>0</v>
      </c>
      <c r="BQ169" s="373">
        <v>0</v>
      </c>
      <c r="BR169" s="373" t="s">
        <v>1548</v>
      </c>
      <c r="BS169" s="373">
        <v>0</v>
      </c>
      <c r="BT169" s="373">
        <v>0</v>
      </c>
      <c r="BU169" s="373" t="s">
        <v>1548</v>
      </c>
      <c r="BV169" s="373">
        <v>0</v>
      </c>
      <c r="BW169" s="373">
        <v>0</v>
      </c>
      <c r="BX169" s="373" t="s">
        <v>1548</v>
      </c>
      <c r="BY169" s="373">
        <v>0</v>
      </c>
      <c r="BZ169" s="373">
        <v>0</v>
      </c>
      <c r="CA169" s="373" t="s">
        <v>1548</v>
      </c>
      <c r="CB169" s="373">
        <v>0</v>
      </c>
      <c r="CC169" s="373">
        <v>0</v>
      </c>
      <c r="CD169" s="373" t="s">
        <v>1548</v>
      </c>
      <c r="CE169" s="373">
        <v>0</v>
      </c>
      <c r="CF169" s="373">
        <v>0</v>
      </c>
      <c r="CG169" s="373" t="s">
        <v>1548</v>
      </c>
      <c r="CH169" s="373">
        <v>0</v>
      </c>
      <c r="CI169" s="373">
        <v>0</v>
      </c>
      <c r="CJ169" s="373" t="s">
        <v>1548</v>
      </c>
      <c r="CK169" s="373">
        <v>0</v>
      </c>
      <c r="CL169" s="373">
        <v>0</v>
      </c>
      <c r="CM169" s="373" t="s">
        <v>1548</v>
      </c>
      <c r="CN169" s="373">
        <v>0</v>
      </c>
      <c r="CO169" s="373">
        <v>0</v>
      </c>
      <c r="CP169" s="373" t="s">
        <v>1548</v>
      </c>
      <c r="CQ169" s="373">
        <v>0</v>
      </c>
      <c r="CR169" s="373">
        <v>0</v>
      </c>
      <c r="CS169" s="373" t="s">
        <v>1548</v>
      </c>
      <c r="CT169" s="373">
        <v>0</v>
      </c>
      <c r="CU169" s="373">
        <v>0</v>
      </c>
      <c r="CV169" s="373" t="s">
        <v>1548</v>
      </c>
      <c r="CW169" s="373">
        <v>0</v>
      </c>
      <c r="CX169" s="373">
        <v>0</v>
      </c>
      <c r="CY169" s="373" t="s">
        <v>1548</v>
      </c>
    </row>
    <row r="170" spans="1:103" ht="56.25" x14ac:dyDescent="0.25">
      <c r="A170" s="252" t="s">
        <v>1075</v>
      </c>
      <c r="B170" s="365" t="s">
        <v>1333</v>
      </c>
      <c r="C170" s="376"/>
      <c r="D170" s="376" t="s">
        <v>1343</v>
      </c>
      <c r="E170" s="379">
        <v>0</v>
      </c>
      <c r="F170" s="368">
        <v>0</v>
      </c>
      <c r="G170" s="369" t="s">
        <v>668</v>
      </c>
      <c r="H170" s="370">
        <v>0</v>
      </c>
      <c r="I170" s="371">
        <v>0</v>
      </c>
      <c r="J170" s="371" t="s">
        <v>1548</v>
      </c>
      <c r="K170" s="382">
        <v>0</v>
      </c>
      <c r="L170" s="373">
        <v>0</v>
      </c>
      <c r="M170" s="374" t="s">
        <v>1548</v>
      </c>
      <c r="N170" s="372">
        <v>0</v>
      </c>
      <c r="O170" s="373">
        <v>0</v>
      </c>
      <c r="P170" s="374" t="s">
        <v>1548</v>
      </c>
      <c r="Q170" s="372">
        <v>0</v>
      </c>
      <c r="R170" s="373">
        <v>0</v>
      </c>
      <c r="S170" s="373" t="s">
        <v>1548</v>
      </c>
      <c r="T170" s="372">
        <v>0</v>
      </c>
      <c r="U170" s="373">
        <v>0</v>
      </c>
      <c r="V170" s="374" t="s">
        <v>1548</v>
      </c>
      <c r="W170" s="372">
        <v>0</v>
      </c>
      <c r="X170" s="373">
        <v>0</v>
      </c>
      <c r="Y170" s="373" t="s">
        <v>1548</v>
      </c>
      <c r="Z170" s="375">
        <v>0</v>
      </c>
      <c r="AA170" s="373">
        <v>0</v>
      </c>
      <c r="AB170" s="373" t="s">
        <v>1548</v>
      </c>
      <c r="AC170" s="372">
        <v>0</v>
      </c>
      <c r="AD170" s="373">
        <v>0</v>
      </c>
      <c r="AE170" s="373" t="s">
        <v>1548</v>
      </c>
      <c r="AF170" s="375">
        <v>0</v>
      </c>
      <c r="AG170" s="373">
        <v>0</v>
      </c>
      <c r="AH170" s="373" t="s">
        <v>1548</v>
      </c>
      <c r="AI170" s="372">
        <v>0</v>
      </c>
      <c r="AJ170" s="373">
        <v>0</v>
      </c>
      <c r="AK170" s="373" t="s">
        <v>1548</v>
      </c>
      <c r="AL170" s="372">
        <v>0</v>
      </c>
      <c r="AM170" s="373">
        <v>0</v>
      </c>
      <c r="AN170" s="373" t="s">
        <v>1548</v>
      </c>
      <c r="AO170" s="372">
        <v>0</v>
      </c>
      <c r="AP170" s="373">
        <v>0</v>
      </c>
      <c r="AQ170" s="373" t="s">
        <v>1548</v>
      </c>
      <c r="AR170" s="375">
        <v>0</v>
      </c>
      <c r="AS170" s="373">
        <v>0</v>
      </c>
      <c r="AT170" s="373" t="s">
        <v>1548</v>
      </c>
      <c r="AU170" s="373">
        <v>0</v>
      </c>
      <c r="AV170" s="373">
        <v>0</v>
      </c>
      <c r="AW170" s="373" t="s">
        <v>1548</v>
      </c>
      <c r="AX170" s="373">
        <v>0</v>
      </c>
      <c r="AY170" s="373">
        <v>0</v>
      </c>
      <c r="AZ170" s="373" t="s">
        <v>1548</v>
      </c>
      <c r="BA170" s="373">
        <v>0</v>
      </c>
      <c r="BB170" s="373">
        <v>0</v>
      </c>
      <c r="BC170" s="373" t="s">
        <v>1548</v>
      </c>
      <c r="BD170" s="373">
        <v>0</v>
      </c>
      <c r="BE170" s="373">
        <v>0</v>
      </c>
      <c r="BF170" s="373" t="s">
        <v>1548</v>
      </c>
      <c r="BG170" s="373">
        <v>0</v>
      </c>
      <c r="BH170" s="373">
        <v>0</v>
      </c>
      <c r="BI170" s="373" t="s">
        <v>1548</v>
      </c>
      <c r="BJ170" s="373">
        <v>0</v>
      </c>
      <c r="BK170" s="373">
        <v>0</v>
      </c>
      <c r="BL170" s="373" t="s">
        <v>1548</v>
      </c>
      <c r="BM170" s="373">
        <v>0</v>
      </c>
      <c r="BN170" s="373">
        <v>0</v>
      </c>
      <c r="BO170" s="373" t="s">
        <v>1548</v>
      </c>
      <c r="BP170" s="373">
        <v>0</v>
      </c>
      <c r="BQ170" s="373">
        <v>0</v>
      </c>
      <c r="BR170" s="373" t="s">
        <v>1548</v>
      </c>
      <c r="BS170" s="373">
        <v>0</v>
      </c>
      <c r="BT170" s="373">
        <v>0</v>
      </c>
      <c r="BU170" s="373" t="s">
        <v>1548</v>
      </c>
      <c r="BV170" s="373">
        <v>0</v>
      </c>
      <c r="BW170" s="373">
        <v>0</v>
      </c>
      <c r="BX170" s="373" t="s">
        <v>1548</v>
      </c>
      <c r="BY170" s="373">
        <v>0</v>
      </c>
      <c r="BZ170" s="373">
        <v>0</v>
      </c>
      <c r="CA170" s="373" t="s">
        <v>1548</v>
      </c>
      <c r="CB170" s="373">
        <v>0</v>
      </c>
      <c r="CC170" s="373">
        <v>0</v>
      </c>
      <c r="CD170" s="373" t="s">
        <v>1548</v>
      </c>
      <c r="CE170" s="373">
        <v>0</v>
      </c>
      <c r="CF170" s="373">
        <v>0</v>
      </c>
      <c r="CG170" s="373" t="s">
        <v>1548</v>
      </c>
      <c r="CH170" s="373">
        <v>0</v>
      </c>
      <c r="CI170" s="373">
        <v>0</v>
      </c>
      <c r="CJ170" s="373" t="s">
        <v>1548</v>
      </c>
      <c r="CK170" s="373">
        <v>0</v>
      </c>
      <c r="CL170" s="373">
        <v>0</v>
      </c>
      <c r="CM170" s="373" t="s">
        <v>1548</v>
      </c>
      <c r="CN170" s="373">
        <v>0</v>
      </c>
      <c r="CO170" s="373">
        <v>0</v>
      </c>
      <c r="CP170" s="373" t="s">
        <v>1548</v>
      </c>
      <c r="CQ170" s="373">
        <v>0</v>
      </c>
      <c r="CR170" s="373">
        <v>0</v>
      </c>
      <c r="CS170" s="373" t="s">
        <v>1548</v>
      </c>
      <c r="CT170" s="373">
        <v>0</v>
      </c>
      <c r="CU170" s="373">
        <v>0</v>
      </c>
      <c r="CV170" s="373" t="s">
        <v>1548</v>
      </c>
      <c r="CW170" s="373">
        <v>0</v>
      </c>
      <c r="CX170" s="373">
        <v>0</v>
      </c>
      <c r="CY170" s="373" t="s">
        <v>1548</v>
      </c>
    </row>
    <row r="171" spans="1:103" ht="56.25" x14ac:dyDescent="0.25">
      <c r="A171" s="252" t="s">
        <v>1077</v>
      </c>
      <c r="B171" s="365" t="s">
        <v>1333</v>
      </c>
      <c r="C171" s="376"/>
      <c r="D171" s="376" t="s">
        <v>1344</v>
      </c>
      <c r="E171" s="379">
        <v>1</v>
      </c>
      <c r="F171" s="368">
        <v>0</v>
      </c>
      <c r="G171" s="369">
        <v>0</v>
      </c>
      <c r="H171" s="380">
        <v>0</v>
      </c>
      <c r="I171" s="381">
        <v>0</v>
      </c>
      <c r="J171" s="371" t="s">
        <v>1548</v>
      </c>
      <c r="K171" s="382">
        <v>0</v>
      </c>
      <c r="L171" s="373">
        <v>0</v>
      </c>
      <c r="M171" s="374" t="s">
        <v>1548</v>
      </c>
      <c r="N171" s="372">
        <v>0</v>
      </c>
      <c r="O171" s="373">
        <v>0</v>
      </c>
      <c r="P171" s="374" t="s">
        <v>1548</v>
      </c>
      <c r="Q171" s="372">
        <v>0</v>
      </c>
      <c r="R171" s="373">
        <v>0</v>
      </c>
      <c r="S171" s="373" t="s">
        <v>1548</v>
      </c>
      <c r="T171" s="372">
        <v>0</v>
      </c>
      <c r="U171" s="373">
        <v>0</v>
      </c>
      <c r="V171" s="374" t="s">
        <v>1548</v>
      </c>
      <c r="W171" s="372">
        <v>0</v>
      </c>
      <c r="X171" s="373">
        <v>0</v>
      </c>
      <c r="Y171" s="373" t="s">
        <v>1548</v>
      </c>
      <c r="Z171" s="375">
        <v>0</v>
      </c>
      <c r="AA171" s="373">
        <v>0</v>
      </c>
      <c r="AB171" s="373" t="s">
        <v>1548</v>
      </c>
      <c r="AC171" s="372">
        <v>0</v>
      </c>
      <c r="AD171" s="373">
        <v>0</v>
      </c>
      <c r="AE171" s="373" t="s">
        <v>1548</v>
      </c>
      <c r="AF171" s="375">
        <v>0</v>
      </c>
      <c r="AG171" s="373">
        <v>0</v>
      </c>
      <c r="AH171" s="373" t="s">
        <v>1548</v>
      </c>
      <c r="AI171" s="372">
        <v>0</v>
      </c>
      <c r="AJ171" s="373">
        <v>0</v>
      </c>
      <c r="AK171" s="373" t="s">
        <v>1548</v>
      </c>
      <c r="AL171" s="372">
        <v>0</v>
      </c>
      <c r="AM171" s="373">
        <v>0</v>
      </c>
      <c r="AN171" s="373" t="s">
        <v>1548</v>
      </c>
      <c r="AO171" s="372">
        <v>0</v>
      </c>
      <c r="AP171" s="373">
        <v>0</v>
      </c>
      <c r="AQ171" s="373" t="s">
        <v>1548</v>
      </c>
      <c r="AR171" s="375">
        <v>0</v>
      </c>
      <c r="AS171" s="373">
        <v>0</v>
      </c>
      <c r="AT171" s="373" t="s">
        <v>1548</v>
      </c>
      <c r="AU171" s="373">
        <v>0</v>
      </c>
      <c r="AV171" s="373">
        <v>0</v>
      </c>
      <c r="AW171" s="373" t="s">
        <v>1548</v>
      </c>
      <c r="AX171" s="373">
        <v>1</v>
      </c>
      <c r="AY171" s="373">
        <v>0</v>
      </c>
      <c r="AZ171" s="373">
        <v>0</v>
      </c>
      <c r="BA171" s="373">
        <v>0</v>
      </c>
      <c r="BB171" s="373">
        <v>0</v>
      </c>
      <c r="BC171" s="373" t="s">
        <v>1548</v>
      </c>
      <c r="BD171" s="373">
        <v>0</v>
      </c>
      <c r="BE171" s="373">
        <v>0</v>
      </c>
      <c r="BF171" s="373" t="s">
        <v>1548</v>
      </c>
      <c r="BG171" s="373">
        <v>0</v>
      </c>
      <c r="BH171" s="373">
        <v>0</v>
      </c>
      <c r="BI171" s="373" t="s">
        <v>1548</v>
      </c>
      <c r="BJ171" s="373">
        <v>0</v>
      </c>
      <c r="BK171" s="373">
        <v>0</v>
      </c>
      <c r="BL171" s="373" t="s">
        <v>1548</v>
      </c>
      <c r="BM171" s="373">
        <v>0</v>
      </c>
      <c r="BN171" s="373">
        <v>0</v>
      </c>
      <c r="BO171" s="373" t="s">
        <v>1548</v>
      </c>
      <c r="BP171" s="373">
        <v>0</v>
      </c>
      <c r="BQ171" s="373">
        <v>0</v>
      </c>
      <c r="BR171" s="373" t="s">
        <v>1548</v>
      </c>
      <c r="BS171" s="373">
        <v>0</v>
      </c>
      <c r="BT171" s="373">
        <v>0</v>
      </c>
      <c r="BU171" s="373" t="s">
        <v>1548</v>
      </c>
      <c r="BV171" s="373">
        <v>0</v>
      </c>
      <c r="BW171" s="373">
        <v>0</v>
      </c>
      <c r="BX171" s="373" t="s">
        <v>1548</v>
      </c>
      <c r="BY171" s="373">
        <v>0</v>
      </c>
      <c r="BZ171" s="373">
        <v>0</v>
      </c>
      <c r="CA171" s="373" t="s">
        <v>1548</v>
      </c>
      <c r="CB171" s="373">
        <v>0</v>
      </c>
      <c r="CC171" s="373">
        <v>0</v>
      </c>
      <c r="CD171" s="373" t="s">
        <v>1548</v>
      </c>
      <c r="CE171" s="373">
        <v>0</v>
      </c>
      <c r="CF171" s="373">
        <v>0</v>
      </c>
      <c r="CG171" s="373" t="s">
        <v>1548</v>
      </c>
      <c r="CH171" s="373">
        <v>0</v>
      </c>
      <c r="CI171" s="373">
        <v>0</v>
      </c>
      <c r="CJ171" s="373" t="s">
        <v>1548</v>
      </c>
      <c r="CK171" s="373">
        <v>0</v>
      </c>
      <c r="CL171" s="373">
        <v>0</v>
      </c>
      <c r="CM171" s="373" t="s">
        <v>1548</v>
      </c>
      <c r="CN171" s="373">
        <v>0</v>
      </c>
      <c r="CO171" s="373">
        <v>0</v>
      </c>
      <c r="CP171" s="373" t="s">
        <v>1548</v>
      </c>
      <c r="CQ171" s="373">
        <v>0</v>
      </c>
      <c r="CR171" s="373">
        <v>0</v>
      </c>
      <c r="CS171" s="373" t="s">
        <v>1548</v>
      </c>
      <c r="CT171" s="373">
        <v>0</v>
      </c>
      <c r="CU171" s="373">
        <v>0</v>
      </c>
      <c r="CV171" s="373" t="s">
        <v>1548</v>
      </c>
      <c r="CW171" s="373">
        <v>0</v>
      </c>
      <c r="CX171" s="373">
        <v>0</v>
      </c>
      <c r="CY171" s="373" t="s">
        <v>1548</v>
      </c>
    </row>
    <row r="172" spans="1:103" ht="56.25" x14ac:dyDescent="0.25">
      <c r="A172" s="252" t="s">
        <v>1080</v>
      </c>
      <c r="B172" s="365" t="s">
        <v>1333</v>
      </c>
      <c r="C172" s="376" t="s">
        <v>1345</v>
      </c>
      <c r="D172" s="376" t="s">
        <v>1031</v>
      </c>
      <c r="E172" s="379">
        <v>328</v>
      </c>
      <c r="F172" s="368">
        <v>356</v>
      </c>
      <c r="G172" s="369">
        <v>1.0853658536585367</v>
      </c>
      <c r="H172" s="380">
        <v>10</v>
      </c>
      <c r="I172" s="381">
        <v>6</v>
      </c>
      <c r="J172" s="371">
        <v>60</v>
      </c>
      <c r="K172" s="382">
        <v>30</v>
      </c>
      <c r="L172" s="373">
        <v>44</v>
      </c>
      <c r="M172" s="374">
        <v>146.66666666666666</v>
      </c>
      <c r="N172" s="372">
        <v>15</v>
      </c>
      <c r="O172" s="373">
        <v>16</v>
      </c>
      <c r="P172" s="374">
        <v>106.66666666666667</v>
      </c>
      <c r="Q172" s="372">
        <v>4</v>
      </c>
      <c r="R172" s="373">
        <v>4</v>
      </c>
      <c r="S172" s="373">
        <v>100</v>
      </c>
      <c r="T172" s="372">
        <v>4</v>
      </c>
      <c r="U172" s="373">
        <v>4</v>
      </c>
      <c r="V172" s="374">
        <v>100</v>
      </c>
      <c r="W172" s="372">
        <v>10</v>
      </c>
      <c r="X172" s="373">
        <v>12</v>
      </c>
      <c r="Y172" s="373">
        <v>120</v>
      </c>
      <c r="Z172" s="375">
        <v>8</v>
      </c>
      <c r="AA172" s="373">
        <v>16</v>
      </c>
      <c r="AB172" s="373">
        <v>200</v>
      </c>
      <c r="AC172" s="372">
        <v>5</v>
      </c>
      <c r="AD172" s="373">
        <v>5</v>
      </c>
      <c r="AE172" s="373">
        <v>100</v>
      </c>
      <c r="AF172" s="375">
        <v>20</v>
      </c>
      <c r="AG172" s="373">
        <v>18</v>
      </c>
      <c r="AH172" s="373">
        <v>90</v>
      </c>
      <c r="AI172" s="372">
        <v>20</v>
      </c>
      <c r="AJ172" s="373">
        <v>18</v>
      </c>
      <c r="AK172" s="373">
        <v>90</v>
      </c>
      <c r="AL172" s="372">
        <v>10</v>
      </c>
      <c r="AM172" s="373">
        <v>12</v>
      </c>
      <c r="AN172" s="373">
        <v>120</v>
      </c>
      <c r="AO172" s="372">
        <v>13</v>
      </c>
      <c r="AP172" s="373">
        <v>12</v>
      </c>
      <c r="AQ172" s="373">
        <v>92.307692307692307</v>
      </c>
      <c r="AR172" s="375">
        <v>12</v>
      </c>
      <c r="AS172" s="373">
        <v>11</v>
      </c>
      <c r="AT172" s="373">
        <v>91.666666666666657</v>
      </c>
      <c r="AU172" s="373">
        <v>10</v>
      </c>
      <c r="AV172" s="373">
        <v>11</v>
      </c>
      <c r="AW172" s="373">
        <v>110.00000000000001</v>
      </c>
      <c r="AX172" s="373">
        <v>4</v>
      </c>
      <c r="AY172" s="373">
        <v>4</v>
      </c>
      <c r="AZ172" s="373">
        <v>100</v>
      </c>
      <c r="BA172" s="373">
        <v>10</v>
      </c>
      <c r="BB172" s="373">
        <v>10</v>
      </c>
      <c r="BC172" s="373">
        <v>100</v>
      </c>
      <c r="BD172" s="373">
        <v>6</v>
      </c>
      <c r="BE172" s="373">
        <v>7</v>
      </c>
      <c r="BF172" s="373">
        <v>116.66666666666667</v>
      </c>
      <c r="BG172" s="373">
        <v>5</v>
      </c>
      <c r="BH172" s="373">
        <v>7</v>
      </c>
      <c r="BI172" s="373">
        <v>140</v>
      </c>
      <c r="BJ172" s="373">
        <v>13</v>
      </c>
      <c r="BK172" s="373">
        <v>17</v>
      </c>
      <c r="BL172" s="373">
        <v>130.76923076923077</v>
      </c>
      <c r="BM172" s="373">
        <v>8</v>
      </c>
      <c r="BN172" s="373">
        <v>13</v>
      </c>
      <c r="BO172" s="373">
        <v>162.5</v>
      </c>
      <c r="BP172" s="373">
        <v>15</v>
      </c>
      <c r="BQ172" s="373">
        <v>15</v>
      </c>
      <c r="BR172" s="373">
        <v>100</v>
      </c>
      <c r="BS172" s="373">
        <v>10</v>
      </c>
      <c r="BT172" s="373">
        <v>18</v>
      </c>
      <c r="BU172" s="373">
        <v>180</v>
      </c>
      <c r="BV172" s="373">
        <v>8</v>
      </c>
      <c r="BW172" s="373">
        <v>8</v>
      </c>
      <c r="BX172" s="373">
        <v>100</v>
      </c>
      <c r="BY172" s="373">
        <v>4</v>
      </c>
      <c r="BZ172" s="373">
        <v>4</v>
      </c>
      <c r="CA172" s="373">
        <v>100</v>
      </c>
      <c r="CB172" s="373">
        <v>14</v>
      </c>
      <c r="CC172" s="373">
        <v>11</v>
      </c>
      <c r="CD172" s="373">
        <v>78.571428571428569</v>
      </c>
      <c r="CE172" s="373">
        <v>0</v>
      </c>
      <c r="CF172" s="373">
        <v>0</v>
      </c>
      <c r="CG172" s="373" t="s">
        <v>1548</v>
      </c>
      <c r="CH172" s="373">
        <v>6</v>
      </c>
      <c r="CI172" s="373">
        <v>7</v>
      </c>
      <c r="CJ172" s="373">
        <v>116.66666666666667</v>
      </c>
      <c r="CK172" s="373">
        <v>15</v>
      </c>
      <c r="CL172" s="373">
        <v>15</v>
      </c>
      <c r="CM172" s="373">
        <v>100</v>
      </c>
      <c r="CN172" s="373">
        <v>12</v>
      </c>
      <c r="CO172" s="373">
        <v>6</v>
      </c>
      <c r="CP172" s="373">
        <v>50</v>
      </c>
      <c r="CQ172" s="373">
        <v>12</v>
      </c>
      <c r="CR172" s="373">
        <v>12</v>
      </c>
      <c r="CS172" s="373">
        <v>100</v>
      </c>
      <c r="CT172" s="373">
        <v>10</v>
      </c>
      <c r="CU172" s="373">
        <v>6</v>
      </c>
      <c r="CV172" s="373">
        <v>60</v>
      </c>
      <c r="CW172" s="373">
        <v>5</v>
      </c>
      <c r="CX172" s="373">
        <v>7</v>
      </c>
      <c r="CY172" s="373">
        <v>140</v>
      </c>
    </row>
    <row r="173" spans="1:103" ht="56.25" x14ac:dyDescent="0.25">
      <c r="A173" s="252" t="s">
        <v>1082</v>
      </c>
      <c r="B173" s="365" t="s">
        <v>1333</v>
      </c>
      <c r="C173" s="254"/>
      <c r="D173" s="376" t="s">
        <v>1346</v>
      </c>
      <c r="E173" s="379">
        <v>5696</v>
      </c>
      <c r="F173" s="368">
        <v>8553</v>
      </c>
      <c r="G173" s="369">
        <v>1.5015800561797752</v>
      </c>
      <c r="H173" s="380">
        <v>145</v>
      </c>
      <c r="I173" s="381">
        <v>83</v>
      </c>
      <c r="J173" s="371">
        <v>57.241379310344833</v>
      </c>
      <c r="K173" s="382">
        <v>600</v>
      </c>
      <c r="L173" s="373">
        <v>864</v>
      </c>
      <c r="M173" s="374">
        <v>144</v>
      </c>
      <c r="N173" s="372">
        <v>300</v>
      </c>
      <c r="O173" s="373">
        <v>554</v>
      </c>
      <c r="P173" s="374">
        <v>184.66666666666666</v>
      </c>
      <c r="Q173" s="372">
        <v>80</v>
      </c>
      <c r="R173" s="373">
        <v>56</v>
      </c>
      <c r="S173" s="373">
        <v>70</v>
      </c>
      <c r="T173" s="372">
        <v>60</v>
      </c>
      <c r="U173" s="373">
        <v>54</v>
      </c>
      <c r="V173" s="374">
        <v>90</v>
      </c>
      <c r="W173" s="372">
        <v>200</v>
      </c>
      <c r="X173" s="373">
        <v>319</v>
      </c>
      <c r="Y173" s="373">
        <v>159.5</v>
      </c>
      <c r="Z173" s="375">
        <v>120</v>
      </c>
      <c r="AA173" s="373">
        <v>523</v>
      </c>
      <c r="AB173" s="373">
        <v>435.83333333333331</v>
      </c>
      <c r="AC173" s="372">
        <v>140</v>
      </c>
      <c r="AD173" s="373">
        <v>145</v>
      </c>
      <c r="AE173" s="373">
        <v>103.57142857142858</v>
      </c>
      <c r="AF173" s="375">
        <v>300</v>
      </c>
      <c r="AG173" s="373">
        <v>500</v>
      </c>
      <c r="AH173" s="373">
        <v>166.66666666666669</v>
      </c>
      <c r="AI173" s="372">
        <v>400</v>
      </c>
      <c r="AJ173" s="373">
        <v>574</v>
      </c>
      <c r="AK173" s="373">
        <v>143.5</v>
      </c>
      <c r="AL173" s="372">
        <v>150</v>
      </c>
      <c r="AM173" s="373">
        <v>149</v>
      </c>
      <c r="AN173" s="373">
        <v>99.333333333333329</v>
      </c>
      <c r="AO173" s="372">
        <v>203</v>
      </c>
      <c r="AP173" s="373">
        <v>218</v>
      </c>
      <c r="AQ173" s="373">
        <v>107.38916256157636</v>
      </c>
      <c r="AR173" s="375">
        <v>325</v>
      </c>
      <c r="AS173" s="373">
        <v>294</v>
      </c>
      <c r="AT173" s="373">
        <v>90.461538461538453</v>
      </c>
      <c r="AU173" s="373">
        <v>120</v>
      </c>
      <c r="AV173" s="373">
        <v>169</v>
      </c>
      <c r="AW173" s="373">
        <v>140.83333333333334</v>
      </c>
      <c r="AX173" s="373">
        <v>40</v>
      </c>
      <c r="AY173" s="373">
        <v>113</v>
      </c>
      <c r="AZ173" s="373">
        <v>282.5</v>
      </c>
      <c r="BA173" s="373">
        <v>195</v>
      </c>
      <c r="BB173" s="373">
        <v>166</v>
      </c>
      <c r="BC173" s="373">
        <v>85.128205128205124</v>
      </c>
      <c r="BD173" s="373">
        <v>90</v>
      </c>
      <c r="BE173" s="373">
        <v>172</v>
      </c>
      <c r="BF173" s="373">
        <v>191.11111111111111</v>
      </c>
      <c r="BG173" s="373">
        <v>88</v>
      </c>
      <c r="BH173" s="373">
        <v>98</v>
      </c>
      <c r="BI173" s="373">
        <v>111.36363636363636</v>
      </c>
      <c r="BJ173" s="373">
        <v>200</v>
      </c>
      <c r="BK173" s="373">
        <v>350</v>
      </c>
      <c r="BL173" s="373">
        <v>175</v>
      </c>
      <c r="BM173" s="373">
        <v>150</v>
      </c>
      <c r="BN173" s="373">
        <v>333</v>
      </c>
      <c r="BO173" s="373">
        <v>222.00000000000003</v>
      </c>
      <c r="BP173" s="373">
        <v>370</v>
      </c>
      <c r="BQ173" s="373">
        <v>480</v>
      </c>
      <c r="BR173" s="373">
        <v>129.72972972972974</v>
      </c>
      <c r="BS173" s="373">
        <v>200</v>
      </c>
      <c r="BT173" s="373">
        <v>317</v>
      </c>
      <c r="BU173" s="373">
        <v>158.5</v>
      </c>
      <c r="BV173" s="373">
        <v>200</v>
      </c>
      <c r="BW173" s="373">
        <v>307</v>
      </c>
      <c r="BX173" s="373">
        <v>153.5</v>
      </c>
      <c r="BY173" s="373">
        <v>40</v>
      </c>
      <c r="BZ173" s="373">
        <v>55</v>
      </c>
      <c r="CA173" s="373">
        <v>137.5</v>
      </c>
      <c r="CB173" s="373">
        <v>100</v>
      </c>
      <c r="CC173" s="373">
        <v>217</v>
      </c>
      <c r="CD173" s="373">
        <v>217</v>
      </c>
      <c r="CE173" s="373">
        <v>0</v>
      </c>
      <c r="CF173" s="373">
        <v>0</v>
      </c>
      <c r="CG173" s="373" t="s">
        <v>1548</v>
      </c>
      <c r="CH173" s="373">
        <v>180</v>
      </c>
      <c r="CI173" s="373">
        <v>188</v>
      </c>
      <c r="CJ173" s="373">
        <v>104.44444444444446</v>
      </c>
      <c r="CK173" s="373">
        <v>260</v>
      </c>
      <c r="CL173" s="373">
        <v>292</v>
      </c>
      <c r="CM173" s="373">
        <v>112.30769230769231</v>
      </c>
      <c r="CN173" s="373">
        <v>150</v>
      </c>
      <c r="CO173" s="373">
        <v>213</v>
      </c>
      <c r="CP173" s="373">
        <v>142</v>
      </c>
      <c r="CQ173" s="373">
        <v>160</v>
      </c>
      <c r="CR173" s="373">
        <v>469</v>
      </c>
      <c r="CS173" s="373">
        <v>293.125</v>
      </c>
      <c r="CT173" s="373">
        <v>80</v>
      </c>
      <c r="CU173" s="373">
        <v>145</v>
      </c>
      <c r="CV173" s="373">
        <v>181.25</v>
      </c>
      <c r="CW173" s="373">
        <v>50</v>
      </c>
      <c r="CX173" s="373">
        <v>136</v>
      </c>
      <c r="CY173" s="373">
        <v>272</v>
      </c>
    </row>
    <row r="174" spans="1:103" ht="56.25" x14ac:dyDescent="0.25">
      <c r="A174" s="252" t="s">
        <v>1085</v>
      </c>
      <c r="B174" s="399" t="s">
        <v>1333</v>
      </c>
      <c r="C174" s="393" t="s">
        <v>1347</v>
      </c>
      <c r="D174" s="389" t="s">
        <v>1348</v>
      </c>
      <c r="E174" s="379">
        <v>448</v>
      </c>
      <c r="F174" s="368">
        <v>502</v>
      </c>
      <c r="G174" s="369">
        <v>1.1205357142857142</v>
      </c>
      <c r="H174" s="370">
        <v>0</v>
      </c>
      <c r="I174" s="371">
        <v>0</v>
      </c>
      <c r="J174" s="371" t="s">
        <v>1548</v>
      </c>
      <c r="K174" s="382">
        <v>50</v>
      </c>
      <c r="L174" s="373">
        <v>44</v>
      </c>
      <c r="M174" s="374">
        <v>88</v>
      </c>
      <c r="N174" s="372">
        <v>0</v>
      </c>
      <c r="O174" s="373">
        <v>0</v>
      </c>
      <c r="P174" s="374" t="s">
        <v>1548</v>
      </c>
      <c r="Q174" s="372">
        <v>0</v>
      </c>
      <c r="R174" s="373">
        <v>0</v>
      </c>
      <c r="S174" s="373" t="s">
        <v>1548</v>
      </c>
      <c r="T174" s="372">
        <v>0</v>
      </c>
      <c r="U174" s="373">
        <v>8</v>
      </c>
      <c r="V174" s="374" t="s">
        <v>1548</v>
      </c>
      <c r="W174" s="372">
        <v>0</v>
      </c>
      <c r="X174" s="373">
        <v>8</v>
      </c>
      <c r="Y174" s="373" t="s">
        <v>1548</v>
      </c>
      <c r="Z174" s="375">
        <v>70</v>
      </c>
      <c r="AA174" s="373">
        <v>94</v>
      </c>
      <c r="AB174" s="373">
        <v>134.28571428571428</v>
      </c>
      <c r="AC174" s="372">
        <v>8</v>
      </c>
      <c r="AD174" s="373">
        <v>8</v>
      </c>
      <c r="AE174" s="373">
        <v>100</v>
      </c>
      <c r="AF174" s="375">
        <v>0</v>
      </c>
      <c r="AG174" s="373">
        <v>31</v>
      </c>
      <c r="AH174" s="373" t="s">
        <v>1548</v>
      </c>
      <c r="AI174" s="372">
        <v>20</v>
      </c>
      <c r="AJ174" s="373">
        <v>4</v>
      </c>
      <c r="AK174" s="373">
        <v>20</v>
      </c>
      <c r="AL174" s="372">
        <v>0</v>
      </c>
      <c r="AM174" s="373">
        <v>0</v>
      </c>
      <c r="AN174" s="373" t="s">
        <v>1548</v>
      </c>
      <c r="AO174" s="372">
        <v>10</v>
      </c>
      <c r="AP174" s="373">
        <v>0</v>
      </c>
      <c r="AQ174" s="373">
        <v>0</v>
      </c>
      <c r="AR174" s="375">
        <v>0</v>
      </c>
      <c r="AS174" s="373">
        <v>12</v>
      </c>
      <c r="AT174" s="373" t="s">
        <v>1548</v>
      </c>
      <c r="AU174" s="373">
        <v>10</v>
      </c>
      <c r="AV174" s="373">
        <v>5</v>
      </c>
      <c r="AW174" s="373">
        <v>50</v>
      </c>
      <c r="AX174" s="373">
        <v>0</v>
      </c>
      <c r="AY174" s="373">
        <v>0</v>
      </c>
      <c r="AZ174" s="373" t="s">
        <v>1548</v>
      </c>
      <c r="BA174" s="373">
        <v>0</v>
      </c>
      <c r="BB174" s="373">
        <v>0</v>
      </c>
      <c r="BC174" s="373" t="s">
        <v>1548</v>
      </c>
      <c r="BD174" s="373">
        <v>0</v>
      </c>
      <c r="BE174" s="373">
        <v>0</v>
      </c>
      <c r="BF174" s="373" t="s">
        <v>1548</v>
      </c>
      <c r="BG174" s="373">
        <v>200</v>
      </c>
      <c r="BH174" s="373">
        <v>100</v>
      </c>
      <c r="BI174" s="373">
        <v>50</v>
      </c>
      <c r="BJ174" s="373">
        <v>0</v>
      </c>
      <c r="BK174" s="373">
        <v>2</v>
      </c>
      <c r="BL174" s="373" t="s">
        <v>1548</v>
      </c>
      <c r="BM174" s="373">
        <v>20</v>
      </c>
      <c r="BN174" s="373">
        <v>14</v>
      </c>
      <c r="BO174" s="373">
        <v>70</v>
      </c>
      <c r="BP174" s="373">
        <v>0</v>
      </c>
      <c r="BQ174" s="373">
        <v>35</v>
      </c>
      <c r="BR174" s="373" t="s">
        <v>1548</v>
      </c>
      <c r="BS174" s="373">
        <v>0</v>
      </c>
      <c r="BT174" s="373">
        <v>0</v>
      </c>
      <c r="BU174" s="373" t="s">
        <v>1548</v>
      </c>
      <c r="BV174" s="373">
        <v>0</v>
      </c>
      <c r="BW174" s="373">
        <v>20</v>
      </c>
      <c r="BX174" s="373" t="s">
        <v>1548</v>
      </c>
      <c r="BY174" s="373">
        <v>0</v>
      </c>
      <c r="BZ174" s="373">
        <v>0</v>
      </c>
      <c r="CA174" s="373" t="s">
        <v>1548</v>
      </c>
      <c r="CB174" s="373">
        <v>0</v>
      </c>
      <c r="CC174" s="373">
        <v>11</v>
      </c>
      <c r="CD174" s="373" t="s">
        <v>1548</v>
      </c>
      <c r="CE174" s="373">
        <v>0</v>
      </c>
      <c r="CF174" s="373">
        <v>0</v>
      </c>
      <c r="CG174" s="373" t="s">
        <v>1548</v>
      </c>
      <c r="CH174" s="373">
        <v>30</v>
      </c>
      <c r="CI174" s="373">
        <v>32</v>
      </c>
      <c r="CJ174" s="373">
        <v>106.66666666666667</v>
      </c>
      <c r="CK174" s="373">
        <v>15</v>
      </c>
      <c r="CL174" s="373">
        <v>6</v>
      </c>
      <c r="CM174" s="373">
        <v>40</v>
      </c>
      <c r="CN174" s="373">
        <v>15</v>
      </c>
      <c r="CO174" s="373">
        <v>56</v>
      </c>
      <c r="CP174" s="373">
        <v>373.33333333333331</v>
      </c>
      <c r="CQ174" s="373">
        <v>0</v>
      </c>
      <c r="CR174" s="373">
        <v>12</v>
      </c>
      <c r="CS174" s="373" t="s">
        <v>1548</v>
      </c>
      <c r="CT174" s="373">
        <v>0</v>
      </c>
      <c r="CU174" s="373">
        <v>0</v>
      </c>
      <c r="CV174" s="373" t="s">
        <v>1548</v>
      </c>
      <c r="CW174" s="373">
        <v>0</v>
      </c>
      <c r="CX174" s="373">
        <v>0</v>
      </c>
      <c r="CY174" s="373" t="s">
        <v>1548</v>
      </c>
    </row>
    <row r="175" spans="1:103" ht="78.75" x14ac:dyDescent="0.25">
      <c r="A175" s="252" t="s">
        <v>1087</v>
      </c>
      <c r="B175" s="365" t="s">
        <v>1349</v>
      </c>
      <c r="C175" s="376" t="s">
        <v>1350</v>
      </c>
      <c r="D175" s="376" t="s">
        <v>1351</v>
      </c>
      <c r="E175" s="379">
        <v>2342</v>
      </c>
      <c r="F175" s="368">
        <v>2276</v>
      </c>
      <c r="G175" s="369">
        <v>0.97181895815542274</v>
      </c>
      <c r="H175" s="380">
        <v>13</v>
      </c>
      <c r="I175" s="381">
        <v>15</v>
      </c>
      <c r="J175" s="371">
        <v>115.38461538461537</v>
      </c>
      <c r="K175" s="382">
        <v>20</v>
      </c>
      <c r="L175" s="373">
        <v>20</v>
      </c>
      <c r="M175" s="374">
        <v>100</v>
      </c>
      <c r="N175" s="372">
        <v>0</v>
      </c>
      <c r="O175" s="373">
        <v>0</v>
      </c>
      <c r="P175" s="374" t="s">
        <v>1548</v>
      </c>
      <c r="Q175" s="372">
        <v>60</v>
      </c>
      <c r="R175" s="373">
        <v>51</v>
      </c>
      <c r="S175" s="373">
        <v>85</v>
      </c>
      <c r="T175" s="372">
        <v>105</v>
      </c>
      <c r="U175" s="373">
        <v>121</v>
      </c>
      <c r="V175" s="374">
        <v>115.23809523809523</v>
      </c>
      <c r="W175" s="372">
        <v>130</v>
      </c>
      <c r="X175" s="373">
        <v>125</v>
      </c>
      <c r="Y175" s="373">
        <v>96.15384615384616</v>
      </c>
      <c r="Z175" s="375">
        <v>70</v>
      </c>
      <c r="AA175" s="373">
        <v>30</v>
      </c>
      <c r="AB175" s="373">
        <v>42.857142857142854</v>
      </c>
      <c r="AC175" s="372">
        <v>110</v>
      </c>
      <c r="AD175" s="373">
        <v>116</v>
      </c>
      <c r="AE175" s="373">
        <v>105.45454545454544</v>
      </c>
      <c r="AF175" s="375">
        <v>130</v>
      </c>
      <c r="AG175" s="373">
        <v>91</v>
      </c>
      <c r="AH175" s="373">
        <v>70</v>
      </c>
      <c r="AI175" s="372">
        <v>100</v>
      </c>
      <c r="AJ175" s="373">
        <v>101</v>
      </c>
      <c r="AK175" s="373">
        <v>101</v>
      </c>
      <c r="AL175" s="372">
        <v>0</v>
      </c>
      <c r="AM175" s="373">
        <v>0</v>
      </c>
      <c r="AN175" s="373" t="s">
        <v>1548</v>
      </c>
      <c r="AO175" s="372">
        <v>80</v>
      </c>
      <c r="AP175" s="373">
        <v>98</v>
      </c>
      <c r="AQ175" s="373">
        <v>122.50000000000001</v>
      </c>
      <c r="AR175" s="375">
        <v>160</v>
      </c>
      <c r="AS175" s="373">
        <v>160</v>
      </c>
      <c r="AT175" s="373">
        <v>100</v>
      </c>
      <c r="AU175" s="373">
        <v>100</v>
      </c>
      <c r="AV175" s="373">
        <v>100</v>
      </c>
      <c r="AW175" s="373">
        <v>100</v>
      </c>
      <c r="AX175" s="373">
        <v>0</v>
      </c>
      <c r="AY175" s="373">
        <v>0</v>
      </c>
      <c r="AZ175" s="373" t="s">
        <v>1548</v>
      </c>
      <c r="BA175" s="373">
        <v>0</v>
      </c>
      <c r="BB175" s="373">
        <v>0</v>
      </c>
      <c r="BC175" s="373" t="s">
        <v>1548</v>
      </c>
      <c r="BD175" s="373">
        <v>0</v>
      </c>
      <c r="BE175" s="373">
        <v>0</v>
      </c>
      <c r="BF175" s="373" t="s">
        <v>1548</v>
      </c>
      <c r="BG175" s="373">
        <v>80</v>
      </c>
      <c r="BH175" s="373">
        <v>84</v>
      </c>
      <c r="BI175" s="373">
        <v>105</v>
      </c>
      <c r="BJ175" s="373">
        <v>74</v>
      </c>
      <c r="BK175" s="373">
        <v>105</v>
      </c>
      <c r="BL175" s="373">
        <v>141.89189189189187</v>
      </c>
      <c r="BM175" s="373">
        <v>100</v>
      </c>
      <c r="BN175" s="373">
        <v>108</v>
      </c>
      <c r="BO175" s="373">
        <v>108</v>
      </c>
      <c r="BP175" s="373">
        <v>250</v>
      </c>
      <c r="BQ175" s="373">
        <v>209</v>
      </c>
      <c r="BR175" s="373">
        <v>83.6</v>
      </c>
      <c r="BS175" s="373">
        <v>0</v>
      </c>
      <c r="BT175" s="373">
        <v>0</v>
      </c>
      <c r="BU175" s="373" t="s">
        <v>1548</v>
      </c>
      <c r="BV175" s="373">
        <v>160</v>
      </c>
      <c r="BW175" s="373">
        <v>178</v>
      </c>
      <c r="BX175" s="373">
        <v>111.25</v>
      </c>
      <c r="BY175" s="373">
        <v>0</v>
      </c>
      <c r="BZ175" s="373">
        <v>0</v>
      </c>
      <c r="CA175" s="373" t="s">
        <v>1548</v>
      </c>
      <c r="CB175" s="373">
        <v>80</v>
      </c>
      <c r="CC175" s="373">
        <v>80</v>
      </c>
      <c r="CD175" s="373">
        <v>100</v>
      </c>
      <c r="CE175" s="373">
        <v>0</v>
      </c>
      <c r="CF175" s="373">
        <v>0</v>
      </c>
      <c r="CG175" s="373" t="s">
        <v>1548</v>
      </c>
      <c r="CH175" s="373">
        <v>130</v>
      </c>
      <c r="CI175" s="373">
        <v>140</v>
      </c>
      <c r="CJ175" s="373">
        <v>107.69230769230769</v>
      </c>
      <c r="CK175" s="373">
        <v>90</v>
      </c>
      <c r="CL175" s="373">
        <v>90</v>
      </c>
      <c r="CM175" s="373">
        <v>100</v>
      </c>
      <c r="CN175" s="373">
        <v>200</v>
      </c>
      <c r="CO175" s="373">
        <v>200</v>
      </c>
      <c r="CP175" s="373">
        <v>100</v>
      </c>
      <c r="CQ175" s="373">
        <v>100</v>
      </c>
      <c r="CR175" s="373">
        <v>54</v>
      </c>
      <c r="CS175" s="373">
        <v>54</v>
      </c>
      <c r="CT175" s="373">
        <v>0</v>
      </c>
      <c r="CU175" s="373">
        <v>0</v>
      </c>
      <c r="CV175" s="373" t="s">
        <v>1548</v>
      </c>
      <c r="CW175" s="373">
        <v>0</v>
      </c>
      <c r="CX175" s="373">
        <v>0</v>
      </c>
      <c r="CY175" s="373" t="s">
        <v>1548</v>
      </c>
    </row>
    <row r="176" spans="1:103" ht="78.75" x14ac:dyDescent="0.25">
      <c r="A176" s="252" t="s">
        <v>1090</v>
      </c>
      <c r="B176" s="365" t="s">
        <v>1352</v>
      </c>
      <c r="C176" s="376" t="s">
        <v>1353</v>
      </c>
      <c r="D176" s="376" t="s">
        <v>1354</v>
      </c>
      <c r="E176" s="379">
        <v>40</v>
      </c>
      <c r="F176" s="368">
        <v>48</v>
      </c>
      <c r="G176" s="369">
        <v>1.2</v>
      </c>
      <c r="H176" s="370">
        <v>0</v>
      </c>
      <c r="I176" s="371">
        <v>0</v>
      </c>
      <c r="J176" s="371" t="s">
        <v>1548</v>
      </c>
      <c r="K176" s="382">
        <v>13</v>
      </c>
      <c r="L176" s="373">
        <v>12</v>
      </c>
      <c r="M176" s="374">
        <v>92.307692307692307</v>
      </c>
      <c r="N176" s="372">
        <v>0</v>
      </c>
      <c r="O176" s="373">
        <v>0</v>
      </c>
      <c r="P176" s="374" t="s">
        <v>1548</v>
      </c>
      <c r="Q176" s="372">
        <v>4</v>
      </c>
      <c r="R176" s="373">
        <v>6</v>
      </c>
      <c r="S176" s="373">
        <v>150</v>
      </c>
      <c r="T176" s="372">
        <v>6</v>
      </c>
      <c r="U176" s="373">
        <v>5</v>
      </c>
      <c r="V176" s="374">
        <v>83.333333333333343</v>
      </c>
      <c r="W176" s="372">
        <v>2</v>
      </c>
      <c r="X176" s="373">
        <v>2</v>
      </c>
      <c r="Y176" s="373">
        <v>100</v>
      </c>
      <c r="Z176" s="375">
        <v>0</v>
      </c>
      <c r="AA176" s="373">
        <v>3</v>
      </c>
      <c r="AB176" s="373" t="s">
        <v>1548</v>
      </c>
      <c r="AC176" s="372">
        <v>0</v>
      </c>
      <c r="AD176" s="373">
        <v>0</v>
      </c>
      <c r="AE176" s="373" t="s">
        <v>1548</v>
      </c>
      <c r="AF176" s="375">
        <v>0</v>
      </c>
      <c r="AG176" s="373">
        <v>0</v>
      </c>
      <c r="AH176" s="373" t="s">
        <v>1548</v>
      </c>
      <c r="AI176" s="372">
        <v>2</v>
      </c>
      <c r="AJ176" s="373">
        <v>2</v>
      </c>
      <c r="AK176" s="373">
        <v>100</v>
      </c>
      <c r="AL176" s="372">
        <v>0</v>
      </c>
      <c r="AM176" s="373">
        <v>0</v>
      </c>
      <c r="AN176" s="373" t="s">
        <v>1548</v>
      </c>
      <c r="AO176" s="372">
        <v>0</v>
      </c>
      <c r="AP176" s="373">
        <v>0</v>
      </c>
      <c r="AQ176" s="373" t="s">
        <v>1548</v>
      </c>
      <c r="AR176" s="375">
        <v>0</v>
      </c>
      <c r="AS176" s="373">
        <v>0</v>
      </c>
      <c r="AT176" s="373" t="s">
        <v>1548</v>
      </c>
      <c r="AU176" s="373">
        <v>0</v>
      </c>
      <c r="AV176" s="373">
        <v>0</v>
      </c>
      <c r="AW176" s="373" t="s">
        <v>1548</v>
      </c>
      <c r="AX176" s="373">
        <v>0</v>
      </c>
      <c r="AY176" s="373">
        <v>0</v>
      </c>
      <c r="AZ176" s="373" t="s">
        <v>1548</v>
      </c>
      <c r="BA176" s="373">
        <v>0</v>
      </c>
      <c r="BB176" s="373">
        <v>0</v>
      </c>
      <c r="BC176" s="373" t="s">
        <v>1548</v>
      </c>
      <c r="BD176" s="373">
        <v>0</v>
      </c>
      <c r="BE176" s="373">
        <v>0</v>
      </c>
      <c r="BF176" s="373" t="s">
        <v>1548</v>
      </c>
      <c r="BG176" s="373">
        <v>10</v>
      </c>
      <c r="BH176" s="373">
        <v>16</v>
      </c>
      <c r="BI176" s="373">
        <v>160</v>
      </c>
      <c r="BJ176" s="373">
        <v>0</v>
      </c>
      <c r="BK176" s="373">
        <v>0</v>
      </c>
      <c r="BL176" s="373" t="s">
        <v>1548</v>
      </c>
      <c r="BM176" s="373">
        <v>0</v>
      </c>
      <c r="BN176" s="373">
        <v>0</v>
      </c>
      <c r="BO176" s="373" t="s">
        <v>1548</v>
      </c>
      <c r="BP176" s="373">
        <v>0</v>
      </c>
      <c r="BQ176" s="373">
        <v>0</v>
      </c>
      <c r="BR176" s="373" t="s">
        <v>1548</v>
      </c>
      <c r="BS176" s="373">
        <v>0</v>
      </c>
      <c r="BT176" s="373">
        <v>0</v>
      </c>
      <c r="BU176" s="373" t="s">
        <v>1548</v>
      </c>
      <c r="BV176" s="373">
        <v>0</v>
      </c>
      <c r="BW176" s="373">
        <v>0</v>
      </c>
      <c r="BX176" s="373" t="s">
        <v>1548</v>
      </c>
      <c r="BY176" s="373">
        <v>0</v>
      </c>
      <c r="BZ176" s="373">
        <v>0</v>
      </c>
      <c r="CA176" s="373" t="s">
        <v>1548</v>
      </c>
      <c r="CB176" s="373">
        <v>2</v>
      </c>
      <c r="CC176" s="373">
        <v>2</v>
      </c>
      <c r="CD176" s="373">
        <v>100</v>
      </c>
      <c r="CE176" s="373">
        <v>0</v>
      </c>
      <c r="CF176" s="373">
        <v>0</v>
      </c>
      <c r="CG176" s="373" t="s">
        <v>1548</v>
      </c>
      <c r="CH176" s="373">
        <v>0</v>
      </c>
      <c r="CI176" s="373">
        <v>0</v>
      </c>
      <c r="CJ176" s="373" t="s">
        <v>1548</v>
      </c>
      <c r="CK176" s="373">
        <v>1</v>
      </c>
      <c r="CL176" s="373">
        <v>0</v>
      </c>
      <c r="CM176" s="373">
        <v>0</v>
      </c>
      <c r="CN176" s="373">
        <v>0</v>
      </c>
      <c r="CO176" s="373">
        <v>0</v>
      </c>
      <c r="CP176" s="373" t="s">
        <v>1548</v>
      </c>
      <c r="CQ176" s="373">
        <v>0</v>
      </c>
      <c r="CR176" s="373">
        <v>0</v>
      </c>
      <c r="CS176" s="373" t="s">
        <v>1548</v>
      </c>
      <c r="CT176" s="373">
        <v>0</v>
      </c>
      <c r="CU176" s="373">
        <v>0</v>
      </c>
      <c r="CV176" s="373" t="s">
        <v>1548</v>
      </c>
      <c r="CW176" s="373">
        <v>0</v>
      </c>
      <c r="CX176" s="373">
        <v>0</v>
      </c>
      <c r="CY176" s="373" t="s">
        <v>1548</v>
      </c>
    </row>
    <row r="177" spans="1:103" ht="78.75" x14ac:dyDescent="0.25">
      <c r="A177" s="252" t="s">
        <v>1355</v>
      </c>
      <c r="B177" s="365" t="s">
        <v>1356</v>
      </c>
      <c r="C177" s="376" t="s">
        <v>1357</v>
      </c>
      <c r="D177" s="376" t="s">
        <v>1358</v>
      </c>
      <c r="E177" s="379">
        <v>3</v>
      </c>
      <c r="F177" s="368">
        <v>0</v>
      </c>
      <c r="G177" s="369">
        <v>0</v>
      </c>
      <c r="H177" s="370">
        <v>0</v>
      </c>
      <c r="I177" s="371">
        <v>0</v>
      </c>
      <c r="J177" s="371" t="s">
        <v>1548</v>
      </c>
      <c r="K177" s="382">
        <v>0</v>
      </c>
      <c r="L177" s="373">
        <v>0</v>
      </c>
      <c r="M177" s="374" t="s">
        <v>1548</v>
      </c>
      <c r="N177" s="372">
        <v>0</v>
      </c>
      <c r="O177" s="373">
        <v>0</v>
      </c>
      <c r="P177" s="374" t="s">
        <v>1548</v>
      </c>
      <c r="Q177" s="372">
        <v>1</v>
      </c>
      <c r="R177" s="373">
        <v>0</v>
      </c>
      <c r="S177" s="373">
        <v>0</v>
      </c>
      <c r="T177" s="372">
        <v>1</v>
      </c>
      <c r="U177" s="373">
        <v>0</v>
      </c>
      <c r="V177" s="374">
        <v>0</v>
      </c>
      <c r="W177" s="372">
        <v>0</v>
      </c>
      <c r="X177" s="373">
        <v>0</v>
      </c>
      <c r="Y177" s="373" t="s">
        <v>1548</v>
      </c>
      <c r="Z177" s="375">
        <v>0</v>
      </c>
      <c r="AA177" s="373">
        <v>0</v>
      </c>
      <c r="AB177" s="373" t="s">
        <v>1548</v>
      </c>
      <c r="AC177" s="372">
        <v>0</v>
      </c>
      <c r="AD177" s="373">
        <v>0</v>
      </c>
      <c r="AE177" s="373" t="s">
        <v>1548</v>
      </c>
      <c r="AF177" s="375">
        <v>0</v>
      </c>
      <c r="AG177" s="373">
        <v>0</v>
      </c>
      <c r="AH177" s="373" t="s">
        <v>1548</v>
      </c>
      <c r="AI177" s="372">
        <v>0</v>
      </c>
      <c r="AJ177" s="373">
        <v>0</v>
      </c>
      <c r="AK177" s="373" t="s">
        <v>1548</v>
      </c>
      <c r="AL177" s="372">
        <v>0</v>
      </c>
      <c r="AM177" s="373">
        <v>0</v>
      </c>
      <c r="AN177" s="373" t="s">
        <v>1548</v>
      </c>
      <c r="AO177" s="372">
        <v>0</v>
      </c>
      <c r="AP177" s="373">
        <v>0</v>
      </c>
      <c r="AQ177" s="373" t="s">
        <v>1548</v>
      </c>
      <c r="AR177" s="375">
        <v>0</v>
      </c>
      <c r="AS177" s="373">
        <v>0</v>
      </c>
      <c r="AT177" s="373" t="s">
        <v>1548</v>
      </c>
      <c r="AU177" s="373">
        <v>0</v>
      </c>
      <c r="AV177" s="373">
        <v>0</v>
      </c>
      <c r="AW177" s="373" t="s">
        <v>1548</v>
      </c>
      <c r="AX177" s="373">
        <v>0</v>
      </c>
      <c r="AY177" s="373">
        <v>0</v>
      </c>
      <c r="AZ177" s="373" t="s">
        <v>1548</v>
      </c>
      <c r="BA177" s="373">
        <v>0</v>
      </c>
      <c r="BB177" s="373">
        <v>0</v>
      </c>
      <c r="BC177" s="373" t="s">
        <v>1548</v>
      </c>
      <c r="BD177" s="373">
        <v>0</v>
      </c>
      <c r="BE177" s="373">
        <v>0</v>
      </c>
      <c r="BF177" s="373" t="s">
        <v>1548</v>
      </c>
      <c r="BG177" s="373">
        <v>0</v>
      </c>
      <c r="BH177" s="373">
        <v>0</v>
      </c>
      <c r="BI177" s="373" t="s">
        <v>1548</v>
      </c>
      <c r="BJ177" s="373">
        <v>0</v>
      </c>
      <c r="BK177" s="373">
        <v>0</v>
      </c>
      <c r="BL177" s="373" t="s">
        <v>1548</v>
      </c>
      <c r="BM177" s="373">
        <v>0</v>
      </c>
      <c r="BN177" s="373">
        <v>0</v>
      </c>
      <c r="BO177" s="373" t="s">
        <v>1548</v>
      </c>
      <c r="BP177" s="373">
        <v>0</v>
      </c>
      <c r="BQ177" s="373">
        <v>0</v>
      </c>
      <c r="BR177" s="373" t="s">
        <v>1548</v>
      </c>
      <c r="BS177" s="373">
        <v>0</v>
      </c>
      <c r="BT177" s="373">
        <v>0</v>
      </c>
      <c r="BU177" s="373" t="s">
        <v>1548</v>
      </c>
      <c r="BV177" s="373">
        <v>0</v>
      </c>
      <c r="BW177" s="373">
        <v>0</v>
      </c>
      <c r="BX177" s="373" t="s">
        <v>1548</v>
      </c>
      <c r="BY177" s="373">
        <v>0</v>
      </c>
      <c r="BZ177" s="373">
        <v>0</v>
      </c>
      <c r="CA177" s="373" t="s">
        <v>1548</v>
      </c>
      <c r="CB177" s="373">
        <v>0</v>
      </c>
      <c r="CC177" s="373">
        <v>0</v>
      </c>
      <c r="CD177" s="373" t="s">
        <v>1548</v>
      </c>
      <c r="CE177" s="373">
        <v>0</v>
      </c>
      <c r="CF177" s="373">
        <v>0</v>
      </c>
      <c r="CG177" s="373" t="s">
        <v>1548</v>
      </c>
      <c r="CH177" s="373">
        <v>0</v>
      </c>
      <c r="CI177" s="373">
        <v>0</v>
      </c>
      <c r="CJ177" s="373" t="s">
        <v>1548</v>
      </c>
      <c r="CK177" s="373">
        <v>1</v>
      </c>
      <c r="CL177" s="373">
        <v>0</v>
      </c>
      <c r="CM177" s="373">
        <v>0</v>
      </c>
      <c r="CN177" s="373">
        <v>0</v>
      </c>
      <c r="CO177" s="373">
        <v>0</v>
      </c>
      <c r="CP177" s="373" t="s">
        <v>1548</v>
      </c>
      <c r="CQ177" s="373">
        <v>0</v>
      </c>
      <c r="CR177" s="373">
        <v>0</v>
      </c>
      <c r="CS177" s="373" t="s">
        <v>1548</v>
      </c>
      <c r="CT177" s="373">
        <v>0</v>
      </c>
      <c r="CU177" s="373">
        <v>0</v>
      </c>
      <c r="CV177" s="373" t="s">
        <v>1548</v>
      </c>
      <c r="CW177" s="373">
        <v>0</v>
      </c>
      <c r="CX177" s="373">
        <v>0</v>
      </c>
      <c r="CY177" s="373" t="s">
        <v>1548</v>
      </c>
    </row>
    <row r="178" spans="1:103" ht="78.75" x14ac:dyDescent="0.25">
      <c r="A178" s="252" t="s">
        <v>1359</v>
      </c>
      <c r="B178" s="365" t="s">
        <v>1356</v>
      </c>
      <c r="C178" s="436" t="s">
        <v>1360</v>
      </c>
      <c r="D178" s="376" t="s">
        <v>1361</v>
      </c>
      <c r="E178" s="379">
        <v>59</v>
      </c>
      <c r="F178" s="368">
        <v>48</v>
      </c>
      <c r="G178" s="369">
        <v>0.81355932203389836</v>
      </c>
      <c r="H178" s="370">
        <v>0</v>
      </c>
      <c r="I178" s="371">
        <v>0</v>
      </c>
      <c r="J178" s="371" t="s">
        <v>1548</v>
      </c>
      <c r="K178" s="382">
        <v>3</v>
      </c>
      <c r="L178" s="373">
        <v>3</v>
      </c>
      <c r="M178" s="374">
        <v>100</v>
      </c>
      <c r="N178" s="372">
        <v>0</v>
      </c>
      <c r="O178" s="373">
        <v>0</v>
      </c>
      <c r="P178" s="374" t="s">
        <v>1548</v>
      </c>
      <c r="Q178" s="372">
        <v>1</v>
      </c>
      <c r="R178" s="373">
        <v>1</v>
      </c>
      <c r="S178" s="373">
        <v>100</v>
      </c>
      <c r="T178" s="372">
        <v>8</v>
      </c>
      <c r="U178" s="373">
        <v>2</v>
      </c>
      <c r="V178" s="374">
        <v>25</v>
      </c>
      <c r="W178" s="372">
        <v>2</v>
      </c>
      <c r="X178" s="373">
        <v>2</v>
      </c>
      <c r="Y178" s="373">
        <v>100</v>
      </c>
      <c r="Z178" s="375">
        <v>2</v>
      </c>
      <c r="AA178" s="373">
        <v>1</v>
      </c>
      <c r="AB178" s="373">
        <v>50</v>
      </c>
      <c r="AC178" s="372">
        <v>2</v>
      </c>
      <c r="AD178" s="373">
        <v>1</v>
      </c>
      <c r="AE178" s="373">
        <v>50</v>
      </c>
      <c r="AF178" s="375">
        <v>2</v>
      </c>
      <c r="AG178" s="373">
        <v>2</v>
      </c>
      <c r="AH178" s="373">
        <v>100</v>
      </c>
      <c r="AI178" s="372">
        <v>1</v>
      </c>
      <c r="AJ178" s="373">
        <v>0</v>
      </c>
      <c r="AK178" s="373">
        <v>0</v>
      </c>
      <c r="AL178" s="372">
        <v>0</v>
      </c>
      <c r="AM178" s="373">
        <v>0</v>
      </c>
      <c r="AN178" s="373" t="s">
        <v>1548</v>
      </c>
      <c r="AO178" s="372">
        <v>7</v>
      </c>
      <c r="AP178" s="373">
        <v>7</v>
      </c>
      <c r="AQ178" s="373">
        <v>100</v>
      </c>
      <c r="AR178" s="375">
        <v>4</v>
      </c>
      <c r="AS178" s="373">
        <v>4</v>
      </c>
      <c r="AT178" s="373">
        <v>100</v>
      </c>
      <c r="AU178" s="373">
        <v>1</v>
      </c>
      <c r="AV178" s="373">
        <v>1</v>
      </c>
      <c r="AW178" s="373">
        <v>100</v>
      </c>
      <c r="AX178" s="373">
        <v>0</v>
      </c>
      <c r="AY178" s="373">
        <v>0</v>
      </c>
      <c r="AZ178" s="373" t="s">
        <v>1548</v>
      </c>
      <c r="BA178" s="373">
        <v>0</v>
      </c>
      <c r="BB178" s="373">
        <v>0</v>
      </c>
      <c r="BC178" s="373" t="s">
        <v>1548</v>
      </c>
      <c r="BD178" s="373">
        <v>0</v>
      </c>
      <c r="BE178" s="373">
        <v>0</v>
      </c>
      <c r="BF178" s="373" t="s">
        <v>1548</v>
      </c>
      <c r="BG178" s="373">
        <v>4</v>
      </c>
      <c r="BH178" s="373">
        <v>5</v>
      </c>
      <c r="BI178" s="373">
        <v>125</v>
      </c>
      <c r="BJ178" s="373">
        <v>3</v>
      </c>
      <c r="BK178" s="373">
        <v>3</v>
      </c>
      <c r="BL178" s="373">
        <v>100</v>
      </c>
      <c r="BM178" s="373">
        <v>1</v>
      </c>
      <c r="BN178" s="373">
        <v>1</v>
      </c>
      <c r="BO178" s="373">
        <v>100</v>
      </c>
      <c r="BP178" s="373">
        <v>3</v>
      </c>
      <c r="BQ178" s="373">
        <v>3</v>
      </c>
      <c r="BR178" s="373">
        <v>100</v>
      </c>
      <c r="BS178" s="373">
        <v>0</v>
      </c>
      <c r="BT178" s="373">
        <v>0</v>
      </c>
      <c r="BU178" s="373" t="s">
        <v>1548</v>
      </c>
      <c r="BV178" s="373">
        <v>2</v>
      </c>
      <c r="BW178" s="373">
        <v>2</v>
      </c>
      <c r="BX178" s="373">
        <v>100</v>
      </c>
      <c r="BY178" s="373">
        <v>0</v>
      </c>
      <c r="BZ178" s="373">
        <v>0</v>
      </c>
      <c r="CA178" s="373" t="s">
        <v>1548</v>
      </c>
      <c r="CB178" s="373">
        <v>2</v>
      </c>
      <c r="CC178" s="373">
        <v>0</v>
      </c>
      <c r="CD178" s="373">
        <v>0</v>
      </c>
      <c r="CE178" s="373">
        <v>0</v>
      </c>
      <c r="CF178" s="373">
        <v>0</v>
      </c>
      <c r="CG178" s="373" t="s">
        <v>1548</v>
      </c>
      <c r="CH178" s="373">
        <v>1</v>
      </c>
      <c r="CI178" s="373">
        <v>1</v>
      </c>
      <c r="CJ178" s="373">
        <v>100</v>
      </c>
      <c r="CK178" s="373">
        <v>4</v>
      </c>
      <c r="CL178" s="373">
        <v>4</v>
      </c>
      <c r="CM178" s="373">
        <v>100</v>
      </c>
      <c r="CN178" s="373">
        <v>4</v>
      </c>
      <c r="CO178" s="373">
        <v>4</v>
      </c>
      <c r="CP178" s="373">
        <v>100</v>
      </c>
      <c r="CQ178" s="373">
        <v>2</v>
      </c>
      <c r="CR178" s="373">
        <v>1</v>
      </c>
      <c r="CS178" s="373">
        <v>50</v>
      </c>
      <c r="CT178" s="373">
        <v>0</v>
      </c>
      <c r="CU178" s="373">
        <v>0</v>
      </c>
      <c r="CV178" s="373" t="s">
        <v>1548</v>
      </c>
      <c r="CW178" s="373">
        <v>0</v>
      </c>
      <c r="CX178" s="373">
        <v>0</v>
      </c>
      <c r="CY178" s="373" t="s">
        <v>1548</v>
      </c>
    </row>
    <row r="179" spans="1:103" ht="78.75" x14ac:dyDescent="0.25">
      <c r="A179" s="252" t="s">
        <v>1362</v>
      </c>
      <c r="B179" s="365" t="s">
        <v>1356</v>
      </c>
      <c r="C179" s="366"/>
      <c r="D179" s="376" t="s">
        <v>1363</v>
      </c>
      <c r="E179" s="379">
        <v>523</v>
      </c>
      <c r="F179" s="368">
        <v>512</v>
      </c>
      <c r="G179" s="369">
        <v>0.97896749521988524</v>
      </c>
      <c r="H179" s="370">
        <v>0</v>
      </c>
      <c r="I179" s="371">
        <v>0</v>
      </c>
      <c r="J179" s="371" t="s">
        <v>1548</v>
      </c>
      <c r="K179" s="382">
        <v>6</v>
      </c>
      <c r="L179" s="373">
        <v>6</v>
      </c>
      <c r="M179" s="374">
        <v>100</v>
      </c>
      <c r="N179" s="372">
        <v>0</v>
      </c>
      <c r="O179" s="373">
        <v>0</v>
      </c>
      <c r="P179" s="374" t="s">
        <v>1548</v>
      </c>
      <c r="Q179" s="372">
        <v>5</v>
      </c>
      <c r="R179" s="373">
        <v>5</v>
      </c>
      <c r="S179" s="373">
        <v>100</v>
      </c>
      <c r="T179" s="372">
        <v>30</v>
      </c>
      <c r="U179" s="373">
        <v>56</v>
      </c>
      <c r="V179" s="374">
        <v>186.66666666666666</v>
      </c>
      <c r="W179" s="372">
        <v>30</v>
      </c>
      <c r="X179" s="373">
        <v>34</v>
      </c>
      <c r="Y179" s="373">
        <v>113.33333333333333</v>
      </c>
      <c r="Z179" s="375">
        <v>15</v>
      </c>
      <c r="AA179" s="373">
        <v>20</v>
      </c>
      <c r="AB179" s="373">
        <v>133.33333333333331</v>
      </c>
      <c r="AC179" s="372">
        <v>50</v>
      </c>
      <c r="AD179" s="373">
        <v>16</v>
      </c>
      <c r="AE179" s="373">
        <v>32</v>
      </c>
      <c r="AF179" s="375">
        <v>30</v>
      </c>
      <c r="AG179" s="373">
        <v>22</v>
      </c>
      <c r="AH179" s="373">
        <v>73.333333333333329</v>
      </c>
      <c r="AI179" s="372">
        <v>10</v>
      </c>
      <c r="AJ179" s="373">
        <v>0</v>
      </c>
      <c r="AK179" s="373">
        <v>0</v>
      </c>
      <c r="AL179" s="372">
        <v>0</v>
      </c>
      <c r="AM179" s="373">
        <v>0</v>
      </c>
      <c r="AN179" s="373" t="s">
        <v>1548</v>
      </c>
      <c r="AO179" s="372">
        <v>30</v>
      </c>
      <c r="AP179" s="373">
        <v>30</v>
      </c>
      <c r="AQ179" s="373">
        <v>100</v>
      </c>
      <c r="AR179" s="375">
        <v>15</v>
      </c>
      <c r="AS179" s="373">
        <v>15</v>
      </c>
      <c r="AT179" s="373">
        <v>100</v>
      </c>
      <c r="AU179" s="373">
        <v>20</v>
      </c>
      <c r="AV179" s="373">
        <v>17</v>
      </c>
      <c r="AW179" s="373">
        <v>85</v>
      </c>
      <c r="AX179" s="373">
        <v>0</v>
      </c>
      <c r="AY179" s="373">
        <v>0</v>
      </c>
      <c r="AZ179" s="373" t="s">
        <v>1548</v>
      </c>
      <c r="BA179" s="373">
        <v>0</v>
      </c>
      <c r="BB179" s="373">
        <v>0</v>
      </c>
      <c r="BC179" s="373" t="s">
        <v>1548</v>
      </c>
      <c r="BD179" s="373">
        <v>0</v>
      </c>
      <c r="BE179" s="373">
        <v>0</v>
      </c>
      <c r="BF179" s="373" t="s">
        <v>1548</v>
      </c>
      <c r="BG179" s="373">
        <v>80</v>
      </c>
      <c r="BH179" s="373">
        <v>93</v>
      </c>
      <c r="BI179" s="373">
        <v>116.25000000000001</v>
      </c>
      <c r="BJ179" s="373">
        <v>30</v>
      </c>
      <c r="BK179" s="373">
        <v>33</v>
      </c>
      <c r="BL179" s="373">
        <v>110.00000000000001</v>
      </c>
      <c r="BM179" s="373">
        <v>20</v>
      </c>
      <c r="BN179" s="373">
        <v>24</v>
      </c>
      <c r="BO179" s="373">
        <v>120</v>
      </c>
      <c r="BP179" s="373">
        <v>30</v>
      </c>
      <c r="BQ179" s="373">
        <v>30</v>
      </c>
      <c r="BR179" s="373">
        <v>100</v>
      </c>
      <c r="BS179" s="373">
        <v>0</v>
      </c>
      <c r="BT179" s="373">
        <v>0</v>
      </c>
      <c r="BU179" s="373" t="s">
        <v>1548</v>
      </c>
      <c r="BV179" s="373">
        <v>18</v>
      </c>
      <c r="BW179" s="373">
        <v>21</v>
      </c>
      <c r="BX179" s="373">
        <v>116.66666666666667</v>
      </c>
      <c r="BY179" s="373">
        <v>0</v>
      </c>
      <c r="BZ179" s="373">
        <v>0</v>
      </c>
      <c r="CA179" s="373" t="s">
        <v>1548</v>
      </c>
      <c r="CB179" s="373">
        <v>25</v>
      </c>
      <c r="CC179" s="373">
        <v>0</v>
      </c>
      <c r="CD179" s="373">
        <v>0</v>
      </c>
      <c r="CE179" s="373">
        <v>0</v>
      </c>
      <c r="CF179" s="373">
        <v>0</v>
      </c>
      <c r="CG179" s="373" t="s">
        <v>1548</v>
      </c>
      <c r="CH179" s="373">
        <v>8</v>
      </c>
      <c r="CI179" s="373">
        <v>8</v>
      </c>
      <c r="CJ179" s="373">
        <v>100</v>
      </c>
      <c r="CK179" s="373">
        <v>30</v>
      </c>
      <c r="CL179" s="373">
        <v>30</v>
      </c>
      <c r="CM179" s="373">
        <v>100</v>
      </c>
      <c r="CN179" s="373">
        <v>24</v>
      </c>
      <c r="CO179" s="373">
        <v>43</v>
      </c>
      <c r="CP179" s="373">
        <v>179.16666666666669</v>
      </c>
      <c r="CQ179" s="373">
        <v>17</v>
      </c>
      <c r="CR179" s="373">
        <v>9</v>
      </c>
      <c r="CS179" s="373">
        <v>52.941176470588239</v>
      </c>
      <c r="CT179" s="373">
        <v>0</v>
      </c>
      <c r="CU179" s="373">
        <v>0</v>
      </c>
      <c r="CV179" s="373" t="s">
        <v>1548</v>
      </c>
      <c r="CW179" s="373">
        <v>0</v>
      </c>
      <c r="CX179" s="373">
        <v>0</v>
      </c>
      <c r="CY179" s="373" t="s">
        <v>1548</v>
      </c>
    </row>
    <row r="180" spans="1:103" ht="78.75" x14ac:dyDescent="0.25">
      <c r="A180" s="252" t="s">
        <v>1364</v>
      </c>
      <c r="B180" s="365" t="s">
        <v>1356</v>
      </c>
      <c r="C180" s="436" t="s">
        <v>1365</v>
      </c>
      <c r="D180" s="376" t="s">
        <v>1366</v>
      </c>
      <c r="E180" s="379">
        <v>198</v>
      </c>
      <c r="F180" s="368">
        <v>208</v>
      </c>
      <c r="G180" s="369">
        <v>1.0505050505050506</v>
      </c>
      <c r="H180" s="370">
        <v>0</v>
      </c>
      <c r="I180" s="371">
        <v>0</v>
      </c>
      <c r="J180" s="371" t="s">
        <v>1548</v>
      </c>
      <c r="K180" s="382">
        <v>4</v>
      </c>
      <c r="L180" s="373">
        <v>7</v>
      </c>
      <c r="M180" s="374">
        <v>175</v>
      </c>
      <c r="N180" s="372">
        <v>0</v>
      </c>
      <c r="O180" s="373">
        <v>0</v>
      </c>
      <c r="P180" s="374" t="s">
        <v>1548</v>
      </c>
      <c r="Q180" s="372">
        <v>3</v>
      </c>
      <c r="R180" s="373">
        <v>3</v>
      </c>
      <c r="S180" s="373">
        <v>100</v>
      </c>
      <c r="T180" s="372">
        <v>10</v>
      </c>
      <c r="U180" s="373">
        <v>10</v>
      </c>
      <c r="V180" s="374">
        <v>100</v>
      </c>
      <c r="W180" s="372">
        <v>5</v>
      </c>
      <c r="X180" s="373">
        <v>6</v>
      </c>
      <c r="Y180" s="373">
        <v>120</v>
      </c>
      <c r="Z180" s="375">
        <v>7</v>
      </c>
      <c r="AA180" s="373">
        <v>8</v>
      </c>
      <c r="AB180" s="373">
        <v>114.28571428571428</v>
      </c>
      <c r="AC180" s="372">
        <v>8</v>
      </c>
      <c r="AD180" s="373">
        <v>9</v>
      </c>
      <c r="AE180" s="373">
        <v>112.5</v>
      </c>
      <c r="AF180" s="375">
        <v>5</v>
      </c>
      <c r="AG180" s="373">
        <v>5</v>
      </c>
      <c r="AH180" s="373">
        <v>100</v>
      </c>
      <c r="AI180" s="372">
        <v>6</v>
      </c>
      <c r="AJ180" s="373">
        <v>3</v>
      </c>
      <c r="AK180" s="373">
        <v>50</v>
      </c>
      <c r="AL180" s="372">
        <v>0</v>
      </c>
      <c r="AM180" s="373">
        <v>0</v>
      </c>
      <c r="AN180" s="373" t="s">
        <v>1548</v>
      </c>
      <c r="AO180" s="372">
        <v>10</v>
      </c>
      <c r="AP180" s="373">
        <v>10</v>
      </c>
      <c r="AQ180" s="373">
        <v>100</v>
      </c>
      <c r="AR180" s="375">
        <v>8</v>
      </c>
      <c r="AS180" s="373">
        <v>8</v>
      </c>
      <c r="AT180" s="373">
        <v>100</v>
      </c>
      <c r="AU180" s="373">
        <v>6</v>
      </c>
      <c r="AV180" s="373">
        <v>7</v>
      </c>
      <c r="AW180" s="373">
        <v>116.66666666666667</v>
      </c>
      <c r="AX180" s="373">
        <v>0</v>
      </c>
      <c r="AY180" s="373">
        <v>0</v>
      </c>
      <c r="AZ180" s="373" t="s">
        <v>1548</v>
      </c>
      <c r="BA180" s="373">
        <v>0</v>
      </c>
      <c r="BB180" s="373">
        <v>0</v>
      </c>
      <c r="BC180" s="373" t="s">
        <v>1548</v>
      </c>
      <c r="BD180" s="373">
        <v>0</v>
      </c>
      <c r="BE180" s="373">
        <v>0</v>
      </c>
      <c r="BF180" s="373" t="s">
        <v>1548</v>
      </c>
      <c r="BG180" s="373">
        <v>4</v>
      </c>
      <c r="BH180" s="373">
        <v>6</v>
      </c>
      <c r="BI180" s="373">
        <v>150</v>
      </c>
      <c r="BJ180" s="373">
        <v>8</v>
      </c>
      <c r="BK180" s="373">
        <v>7</v>
      </c>
      <c r="BL180" s="373">
        <v>87.5</v>
      </c>
      <c r="BM180" s="373">
        <v>8</v>
      </c>
      <c r="BN180" s="373">
        <v>8</v>
      </c>
      <c r="BO180" s="373">
        <v>100</v>
      </c>
      <c r="BP180" s="373">
        <v>10</v>
      </c>
      <c r="BQ180" s="373">
        <v>12</v>
      </c>
      <c r="BR180" s="373">
        <v>120</v>
      </c>
      <c r="BS180" s="373">
        <v>0</v>
      </c>
      <c r="BT180" s="373">
        <v>0</v>
      </c>
      <c r="BU180" s="373" t="s">
        <v>1548</v>
      </c>
      <c r="BV180" s="373">
        <v>8</v>
      </c>
      <c r="BW180" s="373">
        <v>8</v>
      </c>
      <c r="BX180" s="373">
        <v>100</v>
      </c>
      <c r="BY180" s="373">
        <v>0</v>
      </c>
      <c r="BZ180" s="373">
        <v>0</v>
      </c>
      <c r="CA180" s="373" t="s">
        <v>1548</v>
      </c>
      <c r="CB180" s="373">
        <v>14</v>
      </c>
      <c r="CC180" s="373">
        <v>13</v>
      </c>
      <c r="CD180" s="373">
        <v>92.857142857142861</v>
      </c>
      <c r="CE180" s="373">
        <v>0</v>
      </c>
      <c r="CF180" s="373">
        <v>0</v>
      </c>
      <c r="CG180" s="373" t="s">
        <v>1548</v>
      </c>
      <c r="CH180" s="373">
        <v>8</v>
      </c>
      <c r="CI180" s="373">
        <v>8</v>
      </c>
      <c r="CJ180" s="373">
        <v>100</v>
      </c>
      <c r="CK180" s="373">
        <v>8</v>
      </c>
      <c r="CL180" s="373">
        <v>8</v>
      </c>
      <c r="CM180" s="373">
        <v>100</v>
      </c>
      <c r="CN180" s="373">
        <v>50</v>
      </c>
      <c r="CO180" s="373">
        <v>57</v>
      </c>
      <c r="CP180" s="373">
        <v>113.99999999999999</v>
      </c>
      <c r="CQ180" s="373">
        <v>8</v>
      </c>
      <c r="CR180" s="373">
        <v>5</v>
      </c>
      <c r="CS180" s="373">
        <v>62.5</v>
      </c>
      <c r="CT180" s="373">
        <v>0</v>
      </c>
      <c r="CU180" s="373">
        <v>0</v>
      </c>
      <c r="CV180" s="373" t="s">
        <v>1548</v>
      </c>
      <c r="CW180" s="373">
        <v>0</v>
      </c>
      <c r="CX180" s="373">
        <v>0</v>
      </c>
      <c r="CY180" s="373" t="s">
        <v>1548</v>
      </c>
    </row>
    <row r="181" spans="1:103" ht="78.75" x14ac:dyDescent="0.25">
      <c r="A181" s="252" t="s">
        <v>1367</v>
      </c>
      <c r="B181" s="365" t="s">
        <v>1356</v>
      </c>
      <c r="C181" s="366"/>
      <c r="D181" s="376" t="s">
        <v>1368</v>
      </c>
      <c r="E181" s="379">
        <v>3135</v>
      </c>
      <c r="F181" s="368">
        <v>3506</v>
      </c>
      <c r="G181" s="369">
        <v>1.118341307814992</v>
      </c>
      <c r="H181" s="370">
        <v>0</v>
      </c>
      <c r="I181" s="371">
        <v>0</v>
      </c>
      <c r="J181" s="371" t="s">
        <v>1548</v>
      </c>
      <c r="K181" s="382">
        <v>180</v>
      </c>
      <c r="L181" s="373">
        <v>184</v>
      </c>
      <c r="M181" s="374">
        <v>102.22222222222221</v>
      </c>
      <c r="N181" s="372">
        <v>0</v>
      </c>
      <c r="O181" s="373">
        <v>0</v>
      </c>
      <c r="P181" s="374" t="s">
        <v>1548</v>
      </c>
      <c r="Q181" s="372">
        <v>15</v>
      </c>
      <c r="R181" s="373">
        <v>15</v>
      </c>
      <c r="S181" s="373">
        <v>100</v>
      </c>
      <c r="T181" s="372">
        <v>290</v>
      </c>
      <c r="U181" s="373">
        <v>297</v>
      </c>
      <c r="V181" s="374">
        <v>102.41379310344827</v>
      </c>
      <c r="W181" s="372">
        <v>90</v>
      </c>
      <c r="X181" s="373">
        <v>123</v>
      </c>
      <c r="Y181" s="373">
        <v>136.66666666666666</v>
      </c>
      <c r="Z181" s="375">
        <v>100</v>
      </c>
      <c r="AA181" s="373">
        <v>171</v>
      </c>
      <c r="AB181" s="373">
        <v>171</v>
      </c>
      <c r="AC181" s="372">
        <v>180</v>
      </c>
      <c r="AD181" s="373">
        <v>214</v>
      </c>
      <c r="AE181" s="373">
        <v>118.88888888888889</v>
      </c>
      <c r="AF181" s="375">
        <v>90</v>
      </c>
      <c r="AG181" s="373">
        <v>99</v>
      </c>
      <c r="AH181" s="373">
        <v>110.00000000000001</v>
      </c>
      <c r="AI181" s="372">
        <v>50</v>
      </c>
      <c r="AJ181" s="373">
        <v>93</v>
      </c>
      <c r="AK181" s="373">
        <v>186</v>
      </c>
      <c r="AL181" s="372">
        <v>0</v>
      </c>
      <c r="AM181" s="373">
        <v>0</v>
      </c>
      <c r="AN181" s="373" t="s">
        <v>1548</v>
      </c>
      <c r="AO181" s="372">
        <v>120</v>
      </c>
      <c r="AP181" s="373">
        <v>116</v>
      </c>
      <c r="AQ181" s="373">
        <v>96.666666666666671</v>
      </c>
      <c r="AR181" s="375">
        <v>70</v>
      </c>
      <c r="AS181" s="373">
        <v>80</v>
      </c>
      <c r="AT181" s="373">
        <v>114.28571428571428</v>
      </c>
      <c r="AU181" s="373">
        <v>60</v>
      </c>
      <c r="AV181" s="373">
        <v>52</v>
      </c>
      <c r="AW181" s="373">
        <v>86.666666666666671</v>
      </c>
      <c r="AX181" s="373">
        <v>0</v>
      </c>
      <c r="AY181" s="373">
        <v>0</v>
      </c>
      <c r="AZ181" s="373" t="s">
        <v>1548</v>
      </c>
      <c r="BA181" s="373">
        <v>0</v>
      </c>
      <c r="BB181" s="373">
        <v>0</v>
      </c>
      <c r="BC181" s="373" t="s">
        <v>1548</v>
      </c>
      <c r="BD181" s="373">
        <v>0</v>
      </c>
      <c r="BE181" s="373">
        <v>0</v>
      </c>
      <c r="BF181" s="373" t="s">
        <v>1548</v>
      </c>
      <c r="BG181" s="373">
        <v>100</v>
      </c>
      <c r="BH181" s="373">
        <v>138</v>
      </c>
      <c r="BI181" s="373">
        <v>138</v>
      </c>
      <c r="BJ181" s="373">
        <v>130</v>
      </c>
      <c r="BK181" s="373">
        <v>123</v>
      </c>
      <c r="BL181" s="373">
        <v>94.615384615384613</v>
      </c>
      <c r="BM181" s="373">
        <v>200</v>
      </c>
      <c r="BN181" s="373">
        <v>203</v>
      </c>
      <c r="BO181" s="373">
        <v>101.49999999999999</v>
      </c>
      <c r="BP181" s="373">
        <v>100</v>
      </c>
      <c r="BQ181" s="373">
        <v>123</v>
      </c>
      <c r="BR181" s="373">
        <v>123</v>
      </c>
      <c r="BS181" s="373">
        <v>0</v>
      </c>
      <c r="BT181" s="373">
        <v>0</v>
      </c>
      <c r="BU181" s="373" t="s">
        <v>1548</v>
      </c>
      <c r="BV181" s="373">
        <v>300</v>
      </c>
      <c r="BW181" s="373">
        <v>314</v>
      </c>
      <c r="BX181" s="373">
        <v>104.66666666666666</v>
      </c>
      <c r="BY181" s="373">
        <v>0</v>
      </c>
      <c r="BZ181" s="373">
        <v>0</v>
      </c>
      <c r="CA181" s="373" t="s">
        <v>1548</v>
      </c>
      <c r="CB181" s="373">
        <v>140</v>
      </c>
      <c r="CC181" s="373">
        <v>189</v>
      </c>
      <c r="CD181" s="373">
        <v>135</v>
      </c>
      <c r="CE181" s="373">
        <v>0</v>
      </c>
      <c r="CF181" s="373">
        <v>0</v>
      </c>
      <c r="CG181" s="373" t="s">
        <v>1548</v>
      </c>
      <c r="CH181" s="373">
        <v>200</v>
      </c>
      <c r="CI181" s="373">
        <v>227</v>
      </c>
      <c r="CJ181" s="373">
        <v>113.5</v>
      </c>
      <c r="CK181" s="373">
        <v>100</v>
      </c>
      <c r="CL181" s="373">
        <v>97</v>
      </c>
      <c r="CM181" s="373">
        <v>97</v>
      </c>
      <c r="CN181" s="373">
        <v>500</v>
      </c>
      <c r="CO181" s="373">
        <v>570</v>
      </c>
      <c r="CP181" s="373">
        <v>113.99999999999999</v>
      </c>
      <c r="CQ181" s="373">
        <v>120</v>
      </c>
      <c r="CR181" s="373">
        <v>78</v>
      </c>
      <c r="CS181" s="373">
        <v>65</v>
      </c>
      <c r="CT181" s="373">
        <v>0</v>
      </c>
      <c r="CU181" s="373">
        <v>0</v>
      </c>
      <c r="CV181" s="373" t="s">
        <v>1548</v>
      </c>
      <c r="CW181" s="373">
        <v>0</v>
      </c>
      <c r="CX181" s="373">
        <v>0</v>
      </c>
      <c r="CY181" s="373" t="s">
        <v>1548</v>
      </c>
    </row>
    <row r="182" spans="1:103" ht="78.75" x14ac:dyDescent="0.25">
      <c r="A182" s="252" t="s">
        <v>1369</v>
      </c>
      <c r="B182" s="365" t="s">
        <v>1370</v>
      </c>
      <c r="C182" s="62" t="s">
        <v>1371</v>
      </c>
      <c r="D182" s="376" t="s">
        <v>1372</v>
      </c>
      <c r="E182" s="379">
        <v>56</v>
      </c>
      <c r="F182" s="368">
        <v>81</v>
      </c>
      <c r="G182" s="369">
        <v>1.4464285714285714</v>
      </c>
      <c r="H182" s="370">
        <v>0</v>
      </c>
      <c r="I182" s="381">
        <v>0</v>
      </c>
      <c r="J182" s="371" t="s">
        <v>1548</v>
      </c>
      <c r="K182" s="382">
        <v>0</v>
      </c>
      <c r="L182" s="373">
        <v>0</v>
      </c>
      <c r="M182" s="374" t="s">
        <v>1548</v>
      </c>
      <c r="N182" s="372">
        <v>0</v>
      </c>
      <c r="O182" s="373">
        <v>0</v>
      </c>
      <c r="P182" s="374" t="s">
        <v>1548</v>
      </c>
      <c r="Q182" s="372">
        <v>0</v>
      </c>
      <c r="R182" s="373">
        <v>0</v>
      </c>
      <c r="S182" s="373" t="s">
        <v>1548</v>
      </c>
      <c r="T182" s="372">
        <v>0</v>
      </c>
      <c r="U182" s="373">
        <v>0</v>
      </c>
      <c r="V182" s="374" t="s">
        <v>1548</v>
      </c>
      <c r="W182" s="372">
        <v>20</v>
      </c>
      <c r="X182" s="373">
        <v>22</v>
      </c>
      <c r="Y182" s="373">
        <v>110.00000000000001</v>
      </c>
      <c r="Z182" s="375">
        <v>0</v>
      </c>
      <c r="AA182" s="373">
        <v>9</v>
      </c>
      <c r="AB182" s="373" t="s">
        <v>1548</v>
      </c>
      <c r="AC182" s="372">
        <v>0</v>
      </c>
      <c r="AD182" s="373">
        <v>0</v>
      </c>
      <c r="AE182" s="373" t="s">
        <v>1548</v>
      </c>
      <c r="AF182" s="375">
        <v>0</v>
      </c>
      <c r="AG182" s="373">
        <v>0</v>
      </c>
      <c r="AH182" s="373" t="s">
        <v>1548</v>
      </c>
      <c r="AI182" s="372">
        <v>0</v>
      </c>
      <c r="AJ182" s="373">
        <v>0</v>
      </c>
      <c r="AK182" s="373" t="s">
        <v>1548</v>
      </c>
      <c r="AL182" s="372">
        <v>0</v>
      </c>
      <c r="AM182" s="373">
        <v>0</v>
      </c>
      <c r="AN182" s="373" t="s">
        <v>1548</v>
      </c>
      <c r="AO182" s="372">
        <v>0</v>
      </c>
      <c r="AP182" s="373">
        <v>0</v>
      </c>
      <c r="AQ182" s="373" t="s">
        <v>1548</v>
      </c>
      <c r="AR182" s="375">
        <v>0</v>
      </c>
      <c r="AS182" s="373">
        <v>5</v>
      </c>
      <c r="AT182" s="373" t="s">
        <v>1548</v>
      </c>
      <c r="AU182" s="373">
        <v>0</v>
      </c>
      <c r="AV182" s="373">
        <v>7</v>
      </c>
      <c r="AW182" s="373" t="s">
        <v>1548</v>
      </c>
      <c r="AX182" s="373">
        <v>0</v>
      </c>
      <c r="AY182" s="373">
        <v>0</v>
      </c>
      <c r="AZ182" s="373" t="s">
        <v>1548</v>
      </c>
      <c r="BA182" s="373">
        <v>0</v>
      </c>
      <c r="BB182" s="373">
        <v>0</v>
      </c>
      <c r="BC182" s="373" t="s">
        <v>1548</v>
      </c>
      <c r="BD182" s="373">
        <v>0</v>
      </c>
      <c r="BE182" s="373">
        <v>0</v>
      </c>
      <c r="BF182" s="373" t="s">
        <v>1548</v>
      </c>
      <c r="BG182" s="373">
        <v>0</v>
      </c>
      <c r="BH182" s="373">
        <v>0</v>
      </c>
      <c r="BI182" s="373" t="s">
        <v>1548</v>
      </c>
      <c r="BJ182" s="373">
        <v>0</v>
      </c>
      <c r="BK182" s="373">
        <v>0</v>
      </c>
      <c r="BL182" s="373" t="s">
        <v>1548</v>
      </c>
      <c r="BM182" s="373">
        <v>36</v>
      </c>
      <c r="BN182" s="373">
        <v>36</v>
      </c>
      <c r="BO182" s="373">
        <v>100</v>
      </c>
      <c r="BP182" s="373">
        <v>0</v>
      </c>
      <c r="BQ182" s="373">
        <v>0</v>
      </c>
      <c r="BR182" s="373" t="s">
        <v>1548</v>
      </c>
      <c r="BS182" s="373">
        <v>0</v>
      </c>
      <c r="BT182" s="373">
        <v>0</v>
      </c>
      <c r="BU182" s="373" t="s">
        <v>1548</v>
      </c>
      <c r="BV182" s="373">
        <v>0</v>
      </c>
      <c r="BW182" s="373">
        <v>0</v>
      </c>
      <c r="BX182" s="373" t="s">
        <v>1548</v>
      </c>
      <c r="BY182" s="373">
        <v>0</v>
      </c>
      <c r="BZ182" s="373">
        <v>0</v>
      </c>
      <c r="CA182" s="373" t="s">
        <v>1548</v>
      </c>
      <c r="CB182" s="373">
        <v>0</v>
      </c>
      <c r="CC182" s="373">
        <v>0</v>
      </c>
      <c r="CD182" s="373" t="s">
        <v>1548</v>
      </c>
      <c r="CE182" s="373">
        <v>0</v>
      </c>
      <c r="CF182" s="373">
        <v>0</v>
      </c>
      <c r="CG182" s="373" t="s">
        <v>1548</v>
      </c>
      <c r="CH182" s="373">
        <v>0</v>
      </c>
      <c r="CI182" s="373">
        <v>0</v>
      </c>
      <c r="CJ182" s="373" t="s">
        <v>1548</v>
      </c>
      <c r="CK182" s="373">
        <v>0</v>
      </c>
      <c r="CL182" s="373">
        <v>0</v>
      </c>
      <c r="CM182" s="373" t="s">
        <v>1548</v>
      </c>
      <c r="CN182" s="373">
        <v>0</v>
      </c>
      <c r="CO182" s="373">
        <v>0</v>
      </c>
      <c r="CP182" s="373" t="s">
        <v>1548</v>
      </c>
      <c r="CQ182" s="373">
        <v>0</v>
      </c>
      <c r="CR182" s="373">
        <v>2</v>
      </c>
      <c r="CS182" s="373" t="s">
        <v>1548</v>
      </c>
      <c r="CT182" s="373">
        <v>0</v>
      </c>
      <c r="CU182" s="373">
        <v>0</v>
      </c>
      <c r="CV182" s="373" t="s">
        <v>1548</v>
      </c>
      <c r="CW182" s="373">
        <v>0</v>
      </c>
      <c r="CX182" s="373">
        <v>0</v>
      </c>
      <c r="CY182" s="373" t="s">
        <v>1548</v>
      </c>
    </row>
    <row r="183" spans="1:103" ht="78.75" x14ac:dyDescent="0.25">
      <c r="A183" s="252" t="s">
        <v>1373</v>
      </c>
      <c r="B183" s="365" t="s">
        <v>1370</v>
      </c>
      <c r="C183" s="61" t="s">
        <v>1374</v>
      </c>
      <c r="D183" s="63" t="s">
        <v>1375</v>
      </c>
      <c r="E183" s="379">
        <v>420</v>
      </c>
      <c r="F183" s="368">
        <v>458</v>
      </c>
      <c r="G183" s="369">
        <v>1.0904761904761904</v>
      </c>
      <c r="H183" s="370">
        <v>0</v>
      </c>
      <c r="I183" s="371">
        <v>0</v>
      </c>
      <c r="J183" s="371" t="s">
        <v>1548</v>
      </c>
      <c r="K183" s="382">
        <v>0</v>
      </c>
      <c r="L183" s="373">
        <v>0</v>
      </c>
      <c r="M183" s="374" t="s">
        <v>1548</v>
      </c>
      <c r="N183" s="372">
        <v>0</v>
      </c>
      <c r="O183" s="373">
        <v>0</v>
      </c>
      <c r="P183" s="374" t="s">
        <v>1548</v>
      </c>
      <c r="Q183" s="372">
        <v>0</v>
      </c>
      <c r="R183" s="373">
        <v>0</v>
      </c>
      <c r="S183" s="373" t="s">
        <v>1548</v>
      </c>
      <c r="T183" s="372">
        <v>0</v>
      </c>
      <c r="U183" s="373">
        <v>0</v>
      </c>
      <c r="V183" s="374" t="s">
        <v>1548</v>
      </c>
      <c r="W183" s="372">
        <v>50</v>
      </c>
      <c r="X183" s="373">
        <v>7</v>
      </c>
      <c r="Y183" s="373">
        <v>14.000000000000002</v>
      </c>
      <c r="Z183" s="375">
        <v>0</v>
      </c>
      <c r="AA183" s="373">
        <v>0</v>
      </c>
      <c r="AB183" s="373" t="s">
        <v>1548</v>
      </c>
      <c r="AC183" s="372">
        <v>0</v>
      </c>
      <c r="AD183" s="373">
        <v>0</v>
      </c>
      <c r="AE183" s="373" t="s">
        <v>1548</v>
      </c>
      <c r="AF183" s="375">
        <v>0</v>
      </c>
      <c r="AG183" s="373">
        <v>0</v>
      </c>
      <c r="AH183" s="373" t="s">
        <v>1548</v>
      </c>
      <c r="AI183" s="372">
        <v>0</v>
      </c>
      <c r="AJ183" s="373">
        <v>0</v>
      </c>
      <c r="AK183" s="373" t="s">
        <v>1548</v>
      </c>
      <c r="AL183" s="372">
        <v>0</v>
      </c>
      <c r="AM183" s="373">
        <v>0</v>
      </c>
      <c r="AN183" s="373" t="s">
        <v>1548</v>
      </c>
      <c r="AO183" s="372">
        <v>0</v>
      </c>
      <c r="AP183" s="373">
        <v>0</v>
      </c>
      <c r="AQ183" s="373" t="s">
        <v>1548</v>
      </c>
      <c r="AR183" s="375">
        <v>0</v>
      </c>
      <c r="AS183" s="373">
        <v>25</v>
      </c>
      <c r="AT183" s="373" t="s">
        <v>1548</v>
      </c>
      <c r="AU183" s="373">
        <v>0</v>
      </c>
      <c r="AV183" s="373">
        <v>0</v>
      </c>
      <c r="AW183" s="373" t="s">
        <v>1548</v>
      </c>
      <c r="AX183" s="373">
        <v>0</v>
      </c>
      <c r="AY183" s="373">
        <v>0</v>
      </c>
      <c r="AZ183" s="373" t="s">
        <v>1548</v>
      </c>
      <c r="BA183" s="373">
        <v>0</v>
      </c>
      <c r="BB183" s="373">
        <v>0</v>
      </c>
      <c r="BC183" s="373" t="s">
        <v>1548</v>
      </c>
      <c r="BD183" s="373">
        <v>0</v>
      </c>
      <c r="BE183" s="373">
        <v>0</v>
      </c>
      <c r="BF183" s="373" t="s">
        <v>1548</v>
      </c>
      <c r="BG183" s="373">
        <v>0</v>
      </c>
      <c r="BH183" s="373">
        <v>0</v>
      </c>
      <c r="BI183" s="373" t="s">
        <v>1548</v>
      </c>
      <c r="BJ183" s="373">
        <v>0</v>
      </c>
      <c r="BK183" s="373">
        <v>0</v>
      </c>
      <c r="BL183" s="373" t="s">
        <v>1548</v>
      </c>
      <c r="BM183" s="373">
        <v>5</v>
      </c>
      <c r="BN183" s="373">
        <v>5</v>
      </c>
      <c r="BO183" s="373">
        <v>100</v>
      </c>
      <c r="BP183" s="373">
        <v>0</v>
      </c>
      <c r="BQ183" s="373">
        <v>0</v>
      </c>
      <c r="BR183" s="373" t="s">
        <v>1548</v>
      </c>
      <c r="BS183" s="373">
        <v>0</v>
      </c>
      <c r="BT183" s="373">
        <v>0</v>
      </c>
      <c r="BU183" s="373" t="s">
        <v>1548</v>
      </c>
      <c r="BV183" s="373">
        <v>0</v>
      </c>
      <c r="BW183" s="373">
        <v>0</v>
      </c>
      <c r="BX183" s="373" t="s">
        <v>1548</v>
      </c>
      <c r="BY183" s="373">
        <v>0</v>
      </c>
      <c r="BZ183" s="373">
        <v>0</v>
      </c>
      <c r="CA183" s="373" t="s">
        <v>1548</v>
      </c>
      <c r="CB183" s="373">
        <v>0</v>
      </c>
      <c r="CC183" s="373">
        <v>0</v>
      </c>
      <c r="CD183" s="373" t="s">
        <v>1548</v>
      </c>
      <c r="CE183" s="373">
        <v>0</v>
      </c>
      <c r="CF183" s="373">
        <v>0</v>
      </c>
      <c r="CG183" s="373" t="s">
        <v>1548</v>
      </c>
      <c r="CH183" s="373">
        <v>365</v>
      </c>
      <c r="CI183" s="373">
        <v>365</v>
      </c>
      <c r="CJ183" s="373">
        <v>100</v>
      </c>
      <c r="CK183" s="373">
        <v>0</v>
      </c>
      <c r="CL183" s="373">
        <v>0</v>
      </c>
      <c r="CM183" s="373" t="s">
        <v>1548</v>
      </c>
      <c r="CN183" s="373">
        <v>0</v>
      </c>
      <c r="CO183" s="373">
        <v>0</v>
      </c>
      <c r="CP183" s="373" t="s">
        <v>1548</v>
      </c>
      <c r="CQ183" s="373">
        <v>0</v>
      </c>
      <c r="CR183" s="373">
        <v>56</v>
      </c>
      <c r="CS183" s="373" t="s">
        <v>1548</v>
      </c>
      <c r="CT183" s="373">
        <v>0</v>
      </c>
      <c r="CU183" s="373">
        <v>0</v>
      </c>
      <c r="CV183" s="373" t="s">
        <v>1548</v>
      </c>
      <c r="CW183" s="373">
        <v>0</v>
      </c>
      <c r="CX183" s="373">
        <v>0</v>
      </c>
      <c r="CY183" s="373" t="s">
        <v>1548</v>
      </c>
    </row>
    <row r="184" spans="1:103" ht="78.75" x14ac:dyDescent="0.25">
      <c r="A184" s="252" t="s">
        <v>1376</v>
      </c>
      <c r="B184" s="365" t="s">
        <v>1370</v>
      </c>
      <c r="C184" s="437"/>
      <c r="D184" s="63" t="s">
        <v>1377</v>
      </c>
      <c r="E184" s="379">
        <v>58</v>
      </c>
      <c r="F184" s="368">
        <v>88</v>
      </c>
      <c r="G184" s="369">
        <v>1.5172413793103448</v>
      </c>
      <c r="H184" s="370">
        <v>0</v>
      </c>
      <c r="I184" s="371">
        <v>0</v>
      </c>
      <c r="J184" s="371" t="s">
        <v>1548</v>
      </c>
      <c r="K184" s="382">
        <v>0</v>
      </c>
      <c r="L184" s="373">
        <v>0</v>
      </c>
      <c r="M184" s="374" t="s">
        <v>1548</v>
      </c>
      <c r="N184" s="372">
        <v>0</v>
      </c>
      <c r="O184" s="373">
        <v>0</v>
      </c>
      <c r="P184" s="374" t="s">
        <v>1548</v>
      </c>
      <c r="Q184" s="372">
        <v>0</v>
      </c>
      <c r="R184" s="373">
        <v>0</v>
      </c>
      <c r="S184" s="373" t="s">
        <v>1548</v>
      </c>
      <c r="T184" s="372">
        <v>0</v>
      </c>
      <c r="U184" s="373">
        <v>0</v>
      </c>
      <c r="V184" s="374" t="s">
        <v>1548</v>
      </c>
      <c r="W184" s="372">
        <v>50</v>
      </c>
      <c r="X184" s="373">
        <v>74</v>
      </c>
      <c r="Y184" s="373">
        <v>148</v>
      </c>
      <c r="Z184" s="375">
        <v>0</v>
      </c>
      <c r="AA184" s="373">
        <v>0</v>
      </c>
      <c r="AB184" s="373" t="s">
        <v>1548</v>
      </c>
      <c r="AC184" s="372">
        <v>0</v>
      </c>
      <c r="AD184" s="373">
        <v>0</v>
      </c>
      <c r="AE184" s="373" t="s">
        <v>1548</v>
      </c>
      <c r="AF184" s="375">
        <v>0</v>
      </c>
      <c r="AG184" s="373">
        <v>0</v>
      </c>
      <c r="AH184" s="373" t="s">
        <v>1548</v>
      </c>
      <c r="AI184" s="372">
        <v>0</v>
      </c>
      <c r="AJ184" s="373">
        <v>0</v>
      </c>
      <c r="AK184" s="373" t="s">
        <v>1548</v>
      </c>
      <c r="AL184" s="372">
        <v>0</v>
      </c>
      <c r="AM184" s="373">
        <v>0</v>
      </c>
      <c r="AN184" s="373" t="s">
        <v>1548</v>
      </c>
      <c r="AO184" s="372">
        <v>0</v>
      </c>
      <c r="AP184" s="373">
        <v>0</v>
      </c>
      <c r="AQ184" s="373" t="s">
        <v>1548</v>
      </c>
      <c r="AR184" s="375">
        <v>0</v>
      </c>
      <c r="AS184" s="373">
        <v>2</v>
      </c>
      <c r="AT184" s="373" t="s">
        <v>1548</v>
      </c>
      <c r="AU184" s="373">
        <v>0</v>
      </c>
      <c r="AV184" s="373">
        <v>2</v>
      </c>
      <c r="AW184" s="373" t="s">
        <v>1548</v>
      </c>
      <c r="AX184" s="373">
        <v>0</v>
      </c>
      <c r="AY184" s="373">
        <v>0</v>
      </c>
      <c r="AZ184" s="373" t="s">
        <v>1548</v>
      </c>
      <c r="BA184" s="373">
        <v>0</v>
      </c>
      <c r="BB184" s="373">
        <v>0</v>
      </c>
      <c r="BC184" s="373" t="s">
        <v>1548</v>
      </c>
      <c r="BD184" s="373">
        <v>0</v>
      </c>
      <c r="BE184" s="373">
        <v>0</v>
      </c>
      <c r="BF184" s="373" t="s">
        <v>1548</v>
      </c>
      <c r="BG184" s="373">
        <v>0</v>
      </c>
      <c r="BH184" s="373">
        <v>0</v>
      </c>
      <c r="BI184" s="373" t="s">
        <v>1548</v>
      </c>
      <c r="BJ184" s="373">
        <v>0</v>
      </c>
      <c r="BK184" s="373">
        <v>0</v>
      </c>
      <c r="BL184" s="373" t="s">
        <v>1548</v>
      </c>
      <c r="BM184" s="373">
        <v>2</v>
      </c>
      <c r="BN184" s="373">
        <v>2</v>
      </c>
      <c r="BO184" s="373">
        <v>100</v>
      </c>
      <c r="BP184" s="373">
        <v>0</v>
      </c>
      <c r="BQ184" s="373">
        <v>0</v>
      </c>
      <c r="BR184" s="373" t="s">
        <v>1548</v>
      </c>
      <c r="BS184" s="373">
        <v>0</v>
      </c>
      <c r="BT184" s="373">
        <v>0</v>
      </c>
      <c r="BU184" s="373" t="s">
        <v>1548</v>
      </c>
      <c r="BV184" s="373">
        <v>0</v>
      </c>
      <c r="BW184" s="373">
        <v>0</v>
      </c>
      <c r="BX184" s="373" t="s">
        <v>1548</v>
      </c>
      <c r="BY184" s="373">
        <v>0</v>
      </c>
      <c r="BZ184" s="373">
        <v>0</v>
      </c>
      <c r="CA184" s="373" t="s">
        <v>1548</v>
      </c>
      <c r="CB184" s="373">
        <v>0</v>
      </c>
      <c r="CC184" s="373">
        <v>0</v>
      </c>
      <c r="CD184" s="373" t="s">
        <v>1548</v>
      </c>
      <c r="CE184" s="373">
        <v>0</v>
      </c>
      <c r="CF184" s="373">
        <v>0</v>
      </c>
      <c r="CG184" s="373" t="s">
        <v>1548</v>
      </c>
      <c r="CH184" s="373">
        <v>6</v>
      </c>
      <c r="CI184" s="373">
        <v>6</v>
      </c>
      <c r="CJ184" s="373">
        <v>100</v>
      </c>
      <c r="CK184" s="373">
        <v>0</v>
      </c>
      <c r="CL184" s="373">
        <v>0</v>
      </c>
      <c r="CM184" s="373" t="s">
        <v>1548</v>
      </c>
      <c r="CN184" s="373">
        <v>0</v>
      </c>
      <c r="CO184" s="373">
        <v>0</v>
      </c>
      <c r="CP184" s="373" t="s">
        <v>1548</v>
      </c>
      <c r="CQ184" s="373">
        <v>0</v>
      </c>
      <c r="CR184" s="373">
        <v>2</v>
      </c>
      <c r="CS184" s="373" t="s">
        <v>1548</v>
      </c>
      <c r="CT184" s="373">
        <v>0</v>
      </c>
      <c r="CU184" s="373">
        <v>0</v>
      </c>
      <c r="CV184" s="373" t="s">
        <v>1548</v>
      </c>
      <c r="CW184" s="373">
        <v>0</v>
      </c>
      <c r="CX184" s="373">
        <v>0</v>
      </c>
      <c r="CY184" s="373" t="s">
        <v>1548</v>
      </c>
    </row>
    <row r="185" spans="1:103" ht="78.75" x14ac:dyDescent="0.25">
      <c r="A185" s="252" t="s">
        <v>1378</v>
      </c>
      <c r="B185" s="365" t="s">
        <v>1370</v>
      </c>
      <c r="C185" s="63"/>
      <c r="D185" s="63" t="s">
        <v>1379</v>
      </c>
      <c r="E185" s="379">
        <v>2453</v>
      </c>
      <c r="F185" s="368">
        <v>3514</v>
      </c>
      <c r="G185" s="369">
        <v>1.4325315939665715</v>
      </c>
      <c r="H185" s="370">
        <v>0</v>
      </c>
      <c r="I185" s="371">
        <v>0</v>
      </c>
      <c r="J185" s="371" t="s">
        <v>1548</v>
      </c>
      <c r="K185" s="382">
        <v>0</v>
      </c>
      <c r="L185" s="371">
        <v>0</v>
      </c>
      <c r="M185" s="371" t="s">
        <v>1548</v>
      </c>
      <c r="N185" s="372">
        <v>0</v>
      </c>
      <c r="O185" s="373">
        <v>0</v>
      </c>
      <c r="P185" s="374" t="s">
        <v>1548</v>
      </c>
      <c r="Q185" s="372">
        <v>0</v>
      </c>
      <c r="R185" s="373">
        <v>0</v>
      </c>
      <c r="S185" s="373" t="s">
        <v>1548</v>
      </c>
      <c r="T185" s="372">
        <v>0</v>
      </c>
      <c r="U185" s="373">
        <v>0</v>
      </c>
      <c r="V185" s="374" t="s">
        <v>1548</v>
      </c>
      <c r="W185" s="372">
        <v>1900</v>
      </c>
      <c r="X185" s="373">
        <v>1934</v>
      </c>
      <c r="Y185" s="373">
        <v>101.78947368421052</v>
      </c>
      <c r="Z185" s="375">
        <v>0</v>
      </c>
      <c r="AA185" s="373">
        <v>0</v>
      </c>
      <c r="AB185" s="373" t="s">
        <v>1548</v>
      </c>
      <c r="AC185" s="372">
        <v>0</v>
      </c>
      <c r="AD185" s="373">
        <v>0</v>
      </c>
      <c r="AE185" s="373" t="s">
        <v>1548</v>
      </c>
      <c r="AF185" s="375">
        <v>0</v>
      </c>
      <c r="AG185" s="373">
        <v>0</v>
      </c>
      <c r="AH185" s="373" t="s">
        <v>1548</v>
      </c>
      <c r="AI185" s="372">
        <v>0</v>
      </c>
      <c r="AJ185" s="373">
        <v>0</v>
      </c>
      <c r="AK185" s="373" t="s">
        <v>1548</v>
      </c>
      <c r="AL185" s="372">
        <v>0</v>
      </c>
      <c r="AM185" s="373">
        <v>0</v>
      </c>
      <c r="AN185" s="373" t="s">
        <v>1548</v>
      </c>
      <c r="AO185" s="372">
        <v>0</v>
      </c>
      <c r="AP185" s="373">
        <v>0</v>
      </c>
      <c r="AQ185" s="373" t="s">
        <v>1548</v>
      </c>
      <c r="AR185" s="375">
        <v>0</v>
      </c>
      <c r="AS185" s="373">
        <v>499</v>
      </c>
      <c r="AT185" s="373" t="s">
        <v>1548</v>
      </c>
      <c r="AU185" s="373">
        <v>0</v>
      </c>
      <c r="AV185" s="373">
        <v>24</v>
      </c>
      <c r="AW185" s="373" t="s">
        <v>1548</v>
      </c>
      <c r="AX185" s="373">
        <v>0</v>
      </c>
      <c r="AY185" s="373">
        <v>0</v>
      </c>
      <c r="AZ185" s="373" t="s">
        <v>1548</v>
      </c>
      <c r="BA185" s="373">
        <v>0</v>
      </c>
      <c r="BB185" s="373">
        <v>0</v>
      </c>
      <c r="BC185" s="373" t="s">
        <v>1548</v>
      </c>
      <c r="BD185" s="373">
        <v>0</v>
      </c>
      <c r="BE185" s="373">
        <v>0</v>
      </c>
      <c r="BF185" s="373" t="s">
        <v>1548</v>
      </c>
      <c r="BG185" s="373">
        <v>0</v>
      </c>
      <c r="BH185" s="373">
        <v>0</v>
      </c>
      <c r="BI185" s="373" t="s">
        <v>1548</v>
      </c>
      <c r="BJ185" s="373">
        <v>0</v>
      </c>
      <c r="BK185" s="373">
        <v>0</v>
      </c>
      <c r="BL185" s="373" t="s">
        <v>1548</v>
      </c>
      <c r="BM185" s="373">
        <v>33</v>
      </c>
      <c r="BN185" s="373">
        <v>33</v>
      </c>
      <c r="BO185" s="373">
        <v>100</v>
      </c>
      <c r="BP185" s="373">
        <v>0</v>
      </c>
      <c r="BQ185" s="373">
        <v>0</v>
      </c>
      <c r="BR185" s="373" t="s">
        <v>1548</v>
      </c>
      <c r="BS185" s="373">
        <v>0</v>
      </c>
      <c r="BT185" s="373">
        <v>0</v>
      </c>
      <c r="BU185" s="373" t="s">
        <v>1548</v>
      </c>
      <c r="BV185" s="373">
        <v>0</v>
      </c>
      <c r="BW185" s="373">
        <v>0</v>
      </c>
      <c r="BX185" s="373" t="s">
        <v>1548</v>
      </c>
      <c r="BY185" s="373">
        <v>0</v>
      </c>
      <c r="BZ185" s="373">
        <v>0</v>
      </c>
      <c r="CA185" s="373" t="s">
        <v>1548</v>
      </c>
      <c r="CB185" s="373">
        <v>0</v>
      </c>
      <c r="CC185" s="373">
        <v>0</v>
      </c>
      <c r="CD185" s="373" t="s">
        <v>1548</v>
      </c>
      <c r="CE185" s="373">
        <v>0</v>
      </c>
      <c r="CF185" s="373">
        <v>0</v>
      </c>
      <c r="CG185" s="373" t="s">
        <v>1548</v>
      </c>
      <c r="CH185" s="373">
        <v>520</v>
      </c>
      <c r="CI185" s="373">
        <v>520</v>
      </c>
      <c r="CJ185" s="373">
        <v>100</v>
      </c>
      <c r="CK185" s="373">
        <v>0</v>
      </c>
      <c r="CL185" s="373">
        <v>0</v>
      </c>
      <c r="CM185" s="373" t="s">
        <v>1548</v>
      </c>
      <c r="CN185" s="373">
        <v>0</v>
      </c>
      <c r="CO185" s="373">
        <v>0</v>
      </c>
      <c r="CP185" s="373" t="s">
        <v>1548</v>
      </c>
      <c r="CQ185" s="373">
        <v>0</v>
      </c>
      <c r="CR185" s="373">
        <v>504</v>
      </c>
      <c r="CS185" s="373" t="s">
        <v>1548</v>
      </c>
      <c r="CT185" s="373">
        <v>0</v>
      </c>
      <c r="CU185" s="373">
        <v>0</v>
      </c>
      <c r="CV185" s="373" t="s">
        <v>1548</v>
      </c>
      <c r="CW185" s="373">
        <v>0</v>
      </c>
      <c r="CX185" s="373">
        <v>0</v>
      </c>
      <c r="CY185" s="373" t="s">
        <v>1548</v>
      </c>
    </row>
    <row r="186" spans="1:103" ht="78.75" x14ac:dyDescent="0.25">
      <c r="A186" s="252" t="s">
        <v>1380</v>
      </c>
      <c r="B186" s="365" t="s">
        <v>1370</v>
      </c>
      <c r="C186" s="61" t="s">
        <v>1381</v>
      </c>
      <c r="D186" s="63" t="s">
        <v>1382</v>
      </c>
      <c r="E186" s="379">
        <v>0</v>
      </c>
      <c r="F186" s="368">
        <v>7</v>
      </c>
      <c r="G186" s="369" t="s">
        <v>668</v>
      </c>
      <c r="H186" s="370">
        <v>0</v>
      </c>
      <c r="I186" s="371">
        <v>0</v>
      </c>
      <c r="J186" s="371" t="s">
        <v>1548</v>
      </c>
      <c r="K186" s="382">
        <v>0</v>
      </c>
      <c r="L186" s="371">
        <v>0</v>
      </c>
      <c r="M186" s="371" t="s">
        <v>1548</v>
      </c>
      <c r="N186" s="372">
        <v>0</v>
      </c>
      <c r="O186" s="373">
        <v>0</v>
      </c>
      <c r="P186" s="374" t="s">
        <v>1548</v>
      </c>
      <c r="Q186" s="372">
        <v>0</v>
      </c>
      <c r="R186" s="373">
        <v>0</v>
      </c>
      <c r="S186" s="373" t="s">
        <v>1548</v>
      </c>
      <c r="T186" s="372">
        <v>0</v>
      </c>
      <c r="U186" s="373">
        <v>0</v>
      </c>
      <c r="V186" s="374" t="s">
        <v>1548</v>
      </c>
      <c r="W186" s="372">
        <v>0</v>
      </c>
      <c r="X186" s="373">
        <v>0</v>
      </c>
      <c r="Y186" s="373" t="s">
        <v>1548</v>
      </c>
      <c r="Z186" s="375">
        <v>0</v>
      </c>
      <c r="AA186" s="373">
        <v>0</v>
      </c>
      <c r="AB186" s="373" t="s">
        <v>1548</v>
      </c>
      <c r="AC186" s="372">
        <v>0</v>
      </c>
      <c r="AD186" s="373">
        <v>0</v>
      </c>
      <c r="AE186" s="373" t="s">
        <v>1548</v>
      </c>
      <c r="AF186" s="375">
        <v>0</v>
      </c>
      <c r="AG186" s="373">
        <v>0</v>
      </c>
      <c r="AH186" s="373" t="s">
        <v>1548</v>
      </c>
      <c r="AI186" s="372">
        <v>0</v>
      </c>
      <c r="AJ186" s="373">
        <v>0</v>
      </c>
      <c r="AK186" s="373" t="s">
        <v>1548</v>
      </c>
      <c r="AL186" s="372">
        <v>0</v>
      </c>
      <c r="AM186" s="373">
        <v>0</v>
      </c>
      <c r="AN186" s="373" t="s">
        <v>1548</v>
      </c>
      <c r="AO186" s="372">
        <v>0</v>
      </c>
      <c r="AP186" s="373">
        <v>0</v>
      </c>
      <c r="AQ186" s="373" t="s">
        <v>1548</v>
      </c>
      <c r="AR186" s="375">
        <v>0</v>
      </c>
      <c r="AS186" s="373">
        <v>4</v>
      </c>
      <c r="AT186" s="373" t="s">
        <v>1548</v>
      </c>
      <c r="AU186" s="373">
        <v>0</v>
      </c>
      <c r="AV186" s="373">
        <v>2</v>
      </c>
      <c r="AW186" s="373" t="s">
        <v>1548</v>
      </c>
      <c r="AX186" s="373">
        <v>0</v>
      </c>
      <c r="AY186" s="373">
        <v>0</v>
      </c>
      <c r="AZ186" s="373" t="s">
        <v>1548</v>
      </c>
      <c r="BA186" s="373">
        <v>0</v>
      </c>
      <c r="BB186" s="373">
        <v>0</v>
      </c>
      <c r="BC186" s="373" t="s">
        <v>1548</v>
      </c>
      <c r="BD186" s="373">
        <v>0</v>
      </c>
      <c r="BE186" s="373">
        <v>0</v>
      </c>
      <c r="BF186" s="373" t="s">
        <v>1548</v>
      </c>
      <c r="BG186" s="373">
        <v>0</v>
      </c>
      <c r="BH186" s="373">
        <v>0</v>
      </c>
      <c r="BI186" s="373" t="s">
        <v>1548</v>
      </c>
      <c r="BJ186" s="373">
        <v>0</v>
      </c>
      <c r="BK186" s="373">
        <v>0</v>
      </c>
      <c r="BL186" s="373" t="s">
        <v>1548</v>
      </c>
      <c r="BM186" s="373">
        <v>0</v>
      </c>
      <c r="BN186" s="373">
        <v>0</v>
      </c>
      <c r="BO186" s="373" t="s">
        <v>1548</v>
      </c>
      <c r="BP186" s="373">
        <v>0</v>
      </c>
      <c r="BQ186" s="373">
        <v>0</v>
      </c>
      <c r="BR186" s="373" t="s">
        <v>1548</v>
      </c>
      <c r="BS186" s="373">
        <v>0</v>
      </c>
      <c r="BT186" s="373">
        <v>0</v>
      </c>
      <c r="BU186" s="373" t="s">
        <v>1548</v>
      </c>
      <c r="BV186" s="373">
        <v>0</v>
      </c>
      <c r="BW186" s="373">
        <v>0</v>
      </c>
      <c r="BX186" s="373" t="s">
        <v>1548</v>
      </c>
      <c r="BY186" s="373">
        <v>0</v>
      </c>
      <c r="BZ186" s="373">
        <v>0</v>
      </c>
      <c r="CA186" s="373" t="s">
        <v>1548</v>
      </c>
      <c r="CB186" s="373">
        <v>0</v>
      </c>
      <c r="CC186" s="373">
        <v>0</v>
      </c>
      <c r="CD186" s="373" t="s">
        <v>1548</v>
      </c>
      <c r="CE186" s="373">
        <v>0</v>
      </c>
      <c r="CF186" s="373">
        <v>0</v>
      </c>
      <c r="CG186" s="373" t="s">
        <v>1548</v>
      </c>
      <c r="CH186" s="373">
        <v>0</v>
      </c>
      <c r="CI186" s="373">
        <v>0</v>
      </c>
      <c r="CJ186" s="373" t="s">
        <v>1548</v>
      </c>
      <c r="CK186" s="373">
        <v>0</v>
      </c>
      <c r="CL186" s="373">
        <v>0</v>
      </c>
      <c r="CM186" s="373" t="s">
        <v>1548</v>
      </c>
      <c r="CN186" s="373">
        <v>0</v>
      </c>
      <c r="CO186" s="373">
        <v>0</v>
      </c>
      <c r="CP186" s="373" t="s">
        <v>1548</v>
      </c>
      <c r="CQ186" s="373">
        <v>0</v>
      </c>
      <c r="CR186" s="373">
        <v>1</v>
      </c>
      <c r="CS186" s="373" t="s">
        <v>1548</v>
      </c>
      <c r="CT186" s="373">
        <v>0</v>
      </c>
      <c r="CU186" s="373">
        <v>0</v>
      </c>
      <c r="CV186" s="373" t="s">
        <v>1548</v>
      </c>
      <c r="CW186" s="373">
        <v>0</v>
      </c>
      <c r="CX186" s="373">
        <v>0</v>
      </c>
      <c r="CY186" s="373" t="s">
        <v>1548</v>
      </c>
    </row>
    <row r="187" spans="1:103" ht="78.75" x14ac:dyDescent="0.25">
      <c r="A187" s="252" t="s">
        <v>1383</v>
      </c>
      <c r="B187" s="365" t="s">
        <v>1370</v>
      </c>
      <c r="C187" s="63"/>
      <c r="D187" s="63" t="s">
        <v>1384</v>
      </c>
      <c r="E187" s="379">
        <v>0</v>
      </c>
      <c r="F187" s="368">
        <v>1070</v>
      </c>
      <c r="G187" s="369" t="s">
        <v>668</v>
      </c>
      <c r="H187" s="370">
        <v>0</v>
      </c>
      <c r="I187" s="371">
        <v>0</v>
      </c>
      <c r="J187" s="371" t="s">
        <v>1548</v>
      </c>
      <c r="K187" s="382">
        <v>0</v>
      </c>
      <c r="L187" s="371">
        <v>0</v>
      </c>
      <c r="M187" s="371" t="s">
        <v>1548</v>
      </c>
      <c r="N187" s="372">
        <v>0</v>
      </c>
      <c r="O187" s="373">
        <v>0</v>
      </c>
      <c r="P187" s="374" t="s">
        <v>1548</v>
      </c>
      <c r="Q187" s="372">
        <v>0</v>
      </c>
      <c r="R187" s="373">
        <v>0</v>
      </c>
      <c r="S187" s="373" t="s">
        <v>1548</v>
      </c>
      <c r="T187" s="372">
        <v>0</v>
      </c>
      <c r="U187" s="373">
        <v>0</v>
      </c>
      <c r="V187" s="374" t="s">
        <v>1548</v>
      </c>
      <c r="W187" s="372">
        <v>0</v>
      </c>
      <c r="X187" s="373">
        <v>0</v>
      </c>
      <c r="Y187" s="373" t="s">
        <v>1548</v>
      </c>
      <c r="Z187" s="375">
        <v>0</v>
      </c>
      <c r="AA187" s="373">
        <v>0</v>
      </c>
      <c r="AB187" s="373" t="s">
        <v>1548</v>
      </c>
      <c r="AC187" s="372">
        <v>0</v>
      </c>
      <c r="AD187" s="373">
        <v>0</v>
      </c>
      <c r="AE187" s="373" t="s">
        <v>1548</v>
      </c>
      <c r="AF187" s="375">
        <v>0</v>
      </c>
      <c r="AG187" s="373">
        <v>0</v>
      </c>
      <c r="AH187" s="373" t="s">
        <v>1548</v>
      </c>
      <c r="AI187" s="372">
        <v>0</v>
      </c>
      <c r="AJ187" s="373">
        <v>0</v>
      </c>
      <c r="AK187" s="373" t="s">
        <v>1548</v>
      </c>
      <c r="AL187" s="372">
        <v>0</v>
      </c>
      <c r="AM187" s="373">
        <v>0</v>
      </c>
      <c r="AN187" s="373" t="s">
        <v>1548</v>
      </c>
      <c r="AO187" s="372">
        <v>0</v>
      </c>
      <c r="AP187" s="373">
        <v>0</v>
      </c>
      <c r="AQ187" s="373" t="s">
        <v>1548</v>
      </c>
      <c r="AR187" s="375">
        <v>0</v>
      </c>
      <c r="AS187" s="373">
        <v>70</v>
      </c>
      <c r="AT187" s="373" t="s">
        <v>1548</v>
      </c>
      <c r="AU187" s="373">
        <v>0</v>
      </c>
      <c r="AV187" s="373">
        <v>1000</v>
      </c>
      <c r="AW187" s="373" t="s">
        <v>1548</v>
      </c>
      <c r="AX187" s="373">
        <v>0</v>
      </c>
      <c r="AY187" s="373">
        <v>0</v>
      </c>
      <c r="AZ187" s="373" t="s">
        <v>1548</v>
      </c>
      <c r="BA187" s="373">
        <v>0</v>
      </c>
      <c r="BB187" s="373">
        <v>0</v>
      </c>
      <c r="BC187" s="373" t="s">
        <v>1548</v>
      </c>
      <c r="BD187" s="373">
        <v>0</v>
      </c>
      <c r="BE187" s="373">
        <v>0</v>
      </c>
      <c r="BF187" s="373" t="s">
        <v>1548</v>
      </c>
      <c r="BG187" s="373">
        <v>0</v>
      </c>
      <c r="BH187" s="373">
        <v>0</v>
      </c>
      <c r="BI187" s="373" t="s">
        <v>1548</v>
      </c>
      <c r="BJ187" s="373">
        <v>0</v>
      </c>
      <c r="BK187" s="373">
        <v>0</v>
      </c>
      <c r="BL187" s="373" t="s">
        <v>1548</v>
      </c>
      <c r="BM187" s="373">
        <v>0</v>
      </c>
      <c r="BN187" s="373">
        <v>0</v>
      </c>
      <c r="BO187" s="373" t="s">
        <v>1548</v>
      </c>
      <c r="BP187" s="373">
        <v>0</v>
      </c>
      <c r="BQ187" s="373">
        <v>0</v>
      </c>
      <c r="BR187" s="373" t="s">
        <v>1548</v>
      </c>
      <c r="BS187" s="373">
        <v>0</v>
      </c>
      <c r="BT187" s="373">
        <v>0</v>
      </c>
      <c r="BU187" s="373" t="s">
        <v>1548</v>
      </c>
      <c r="BV187" s="373">
        <v>0</v>
      </c>
      <c r="BW187" s="373">
        <v>0</v>
      </c>
      <c r="BX187" s="373" t="s">
        <v>1548</v>
      </c>
      <c r="BY187" s="373">
        <v>0</v>
      </c>
      <c r="BZ187" s="373">
        <v>0</v>
      </c>
      <c r="CA187" s="373" t="s">
        <v>1548</v>
      </c>
      <c r="CB187" s="373">
        <v>0</v>
      </c>
      <c r="CC187" s="373">
        <v>0</v>
      </c>
      <c r="CD187" s="373" t="s">
        <v>1548</v>
      </c>
      <c r="CE187" s="373">
        <v>0</v>
      </c>
      <c r="CF187" s="373">
        <v>0</v>
      </c>
      <c r="CG187" s="373" t="s">
        <v>1548</v>
      </c>
      <c r="CH187" s="373">
        <v>0</v>
      </c>
      <c r="CI187" s="373">
        <v>0</v>
      </c>
      <c r="CJ187" s="373" t="s">
        <v>1548</v>
      </c>
      <c r="CK187" s="373">
        <v>0</v>
      </c>
      <c r="CL187" s="373">
        <v>0</v>
      </c>
      <c r="CM187" s="373" t="s">
        <v>1548</v>
      </c>
      <c r="CN187" s="373">
        <v>0</v>
      </c>
      <c r="CO187" s="373">
        <v>0</v>
      </c>
      <c r="CP187" s="373" t="s">
        <v>1548</v>
      </c>
      <c r="CQ187" s="373">
        <v>0</v>
      </c>
      <c r="CR187" s="373">
        <v>0</v>
      </c>
      <c r="CS187" s="373" t="s">
        <v>1548</v>
      </c>
      <c r="CT187" s="373">
        <v>0</v>
      </c>
      <c r="CU187" s="373">
        <v>0</v>
      </c>
      <c r="CV187" s="373" t="s">
        <v>1548</v>
      </c>
      <c r="CW187" s="373">
        <v>0</v>
      </c>
      <c r="CX187" s="373">
        <v>0</v>
      </c>
      <c r="CY187" s="373" t="s">
        <v>1548</v>
      </c>
    </row>
    <row r="188" spans="1:103" ht="78.75" x14ac:dyDescent="0.25">
      <c r="A188" s="252" t="s">
        <v>1385</v>
      </c>
      <c r="B188" s="365" t="s">
        <v>1370</v>
      </c>
      <c r="C188" s="61" t="s">
        <v>1386</v>
      </c>
      <c r="D188" s="63" t="s">
        <v>1387</v>
      </c>
      <c r="E188" s="379">
        <v>10</v>
      </c>
      <c r="F188" s="368">
        <v>16</v>
      </c>
      <c r="G188" s="369">
        <v>1.6</v>
      </c>
      <c r="H188" s="370">
        <v>0</v>
      </c>
      <c r="I188" s="371">
        <v>0</v>
      </c>
      <c r="J188" s="371" t="s">
        <v>1548</v>
      </c>
      <c r="K188" s="382">
        <v>0</v>
      </c>
      <c r="L188" s="371">
        <v>0</v>
      </c>
      <c r="M188" s="371" t="s">
        <v>1548</v>
      </c>
      <c r="N188" s="372">
        <v>0</v>
      </c>
      <c r="O188" s="373">
        <v>0</v>
      </c>
      <c r="P188" s="374" t="s">
        <v>1548</v>
      </c>
      <c r="Q188" s="372">
        <v>0</v>
      </c>
      <c r="R188" s="373">
        <v>0</v>
      </c>
      <c r="S188" s="373" t="s">
        <v>1548</v>
      </c>
      <c r="T188" s="372">
        <v>0</v>
      </c>
      <c r="U188" s="373">
        <v>0</v>
      </c>
      <c r="V188" s="374" t="s">
        <v>1548</v>
      </c>
      <c r="W188" s="372">
        <v>10</v>
      </c>
      <c r="X188" s="373">
        <v>10</v>
      </c>
      <c r="Y188" s="373">
        <v>100</v>
      </c>
      <c r="Z188" s="375">
        <v>0</v>
      </c>
      <c r="AA188" s="373">
        <v>0</v>
      </c>
      <c r="AB188" s="373" t="s">
        <v>1548</v>
      </c>
      <c r="AC188" s="372">
        <v>0</v>
      </c>
      <c r="AD188" s="373">
        <v>0</v>
      </c>
      <c r="AE188" s="373" t="s">
        <v>1548</v>
      </c>
      <c r="AF188" s="375">
        <v>0</v>
      </c>
      <c r="AG188" s="373">
        <v>0</v>
      </c>
      <c r="AH188" s="373" t="s">
        <v>1548</v>
      </c>
      <c r="AI188" s="372">
        <v>0</v>
      </c>
      <c r="AJ188" s="373">
        <v>0</v>
      </c>
      <c r="AK188" s="373" t="s">
        <v>1548</v>
      </c>
      <c r="AL188" s="372">
        <v>0</v>
      </c>
      <c r="AM188" s="373">
        <v>0</v>
      </c>
      <c r="AN188" s="373" t="s">
        <v>1548</v>
      </c>
      <c r="AO188" s="372">
        <v>0</v>
      </c>
      <c r="AP188" s="373">
        <v>0</v>
      </c>
      <c r="AQ188" s="373" t="s">
        <v>1548</v>
      </c>
      <c r="AR188" s="375">
        <v>0</v>
      </c>
      <c r="AS188" s="373">
        <v>0</v>
      </c>
      <c r="AT188" s="373" t="s">
        <v>1548</v>
      </c>
      <c r="AU188" s="373">
        <v>0</v>
      </c>
      <c r="AV188" s="373">
        <v>0</v>
      </c>
      <c r="AW188" s="373" t="s">
        <v>1548</v>
      </c>
      <c r="AX188" s="373">
        <v>0</v>
      </c>
      <c r="AY188" s="373">
        <v>0</v>
      </c>
      <c r="AZ188" s="373" t="s">
        <v>1548</v>
      </c>
      <c r="BA188" s="373">
        <v>0</v>
      </c>
      <c r="BB188" s="373">
        <v>0</v>
      </c>
      <c r="BC188" s="373" t="s">
        <v>1548</v>
      </c>
      <c r="BD188" s="373">
        <v>0</v>
      </c>
      <c r="BE188" s="373">
        <v>0</v>
      </c>
      <c r="BF188" s="373" t="s">
        <v>1548</v>
      </c>
      <c r="BG188" s="373">
        <v>0</v>
      </c>
      <c r="BH188" s="373">
        <v>0</v>
      </c>
      <c r="BI188" s="373" t="s">
        <v>1548</v>
      </c>
      <c r="BJ188" s="373">
        <v>0</v>
      </c>
      <c r="BK188" s="373">
        <v>0</v>
      </c>
      <c r="BL188" s="373" t="s">
        <v>1548</v>
      </c>
      <c r="BM188" s="373">
        <v>0</v>
      </c>
      <c r="BN188" s="373">
        <v>2</v>
      </c>
      <c r="BO188" s="373" t="s">
        <v>1548</v>
      </c>
      <c r="BP188" s="373">
        <v>0</v>
      </c>
      <c r="BQ188" s="373">
        <v>0</v>
      </c>
      <c r="BR188" s="373" t="s">
        <v>1548</v>
      </c>
      <c r="BS188" s="373">
        <v>0</v>
      </c>
      <c r="BT188" s="373">
        <v>0</v>
      </c>
      <c r="BU188" s="373" t="s">
        <v>1548</v>
      </c>
      <c r="BV188" s="373">
        <v>0</v>
      </c>
      <c r="BW188" s="373">
        <v>0</v>
      </c>
      <c r="BX188" s="373" t="s">
        <v>1548</v>
      </c>
      <c r="BY188" s="373">
        <v>0</v>
      </c>
      <c r="BZ188" s="373">
        <v>0</v>
      </c>
      <c r="CA188" s="373" t="s">
        <v>1548</v>
      </c>
      <c r="CB188" s="373">
        <v>0</v>
      </c>
      <c r="CC188" s="373">
        <v>0</v>
      </c>
      <c r="CD188" s="373" t="s">
        <v>1548</v>
      </c>
      <c r="CE188" s="373">
        <v>0</v>
      </c>
      <c r="CF188" s="373">
        <v>0</v>
      </c>
      <c r="CG188" s="373" t="s">
        <v>1548</v>
      </c>
      <c r="CH188" s="373">
        <v>0</v>
      </c>
      <c r="CI188" s="373">
        <v>0</v>
      </c>
      <c r="CJ188" s="373" t="s">
        <v>1548</v>
      </c>
      <c r="CK188" s="373">
        <v>0</v>
      </c>
      <c r="CL188" s="373">
        <v>0</v>
      </c>
      <c r="CM188" s="373" t="s">
        <v>1548</v>
      </c>
      <c r="CN188" s="373">
        <v>0</v>
      </c>
      <c r="CO188" s="373">
        <v>0</v>
      </c>
      <c r="CP188" s="373" t="s">
        <v>1548</v>
      </c>
      <c r="CQ188" s="373">
        <v>0</v>
      </c>
      <c r="CR188" s="373">
        <v>4</v>
      </c>
      <c r="CS188" s="373" t="s">
        <v>1548</v>
      </c>
      <c r="CT188" s="373">
        <v>0</v>
      </c>
      <c r="CU188" s="373">
        <v>0</v>
      </c>
      <c r="CV188" s="373" t="s">
        <v>1548</v>
      </c>
      <c r="CW188" s="373">
        <v>0</v>
      </c>
      <c r="CX188" s="373">
        <v>0</v>
      </c>
      <c r="CY188" s="373" t="s">
        <v>1548</v>
      </c>
    </row>
    <row r="189" spans="1:103" ht="78.75" x14ac:dyDescent="0.25">
      <c r="A189" s="252" t="s">
        <v>1388</v>
      </c>
      <c r="B189" s="365" t="s">
        <v>1370</v>
      </c>
      <c r="C189" s="438"/>
      <c r="D189" s="376" t="s">
        <v>1389</v>
      </c>
      <c r="E189" s="379">
        <v>100</v>
      </c>
      <c r="F189" s="368">
        <v>352</v>
      </c>
      <c r="G189" s="369">
        <v>3.52</v>
      </c>
      <c r="H189" s="370">
        <v>0</v>
      </c>
      <c r="I189" s="371">
        <v>0</v>
      </c>
      <c r="J189" s="371" t="s">
        <v>1548</v>
      </c>
      <c r="K189" s="382">
        <v>0</v>
      </c>
      <c r="L189" s="373">
        <v>0</v>
      </c>
      <c r="M189" s="374" t="s">
        <v>1548</v>
      </c>
      <c r="N189" s="372">
        <v>0</v>
      </c>
      <c r="O189" s="373">
        <v>0</v>
      </c>
      <c r="P189" s="374" t="s">
        <v>1548</v>
      </c>
      <c r="Q189" s="372">
        <v>0</v>
      </c>
      <c r="R189" s="373">
        <v>0</v>
      </c>
      <c r="S189" s="373" t="s">
        <v>1548</v>
      </c>
      <c r="T189" s="372">
        <v>0</v>
      </c>
      <c r="U189" s="373">
        <v>0</v>
      </c>
      <c r="V189" s="374" t="s">
        <v>1548</v>
      </c>
      <c r="W189" s="372">
        <v>100</v>
      </c>
      <c r="X189" s="373">
        <v>167</v>
      </c>
      <c r="Y189" s="373">
        <v>167</v>
      </c>
      <c r="Z189" s="375">
        <v>0</v>
      </c>
      <c r="AA189" s="373">
        <v>0</v>
      </c>
      <c r="AB189" s="373" t="s">
        <v>1548</v>
      </c>
      <c r="AC189" s="372">
        <v>0</v>
      </c>
      <c r="AD189" s="373">
        <v>0</v>
      </c>
      <c r="AE189" s="373" t="s">
        <v>1548</v>
      </c>
      <c r="AF189" s="375">
        <v>0</v>
      </c>
      <c r="AG189" s="373">
        <v>0</v>
      </c>
      <c r="AH189" s="373" t="s">
        <v>1548</v>
      </c>
      <c r="AI189" s="372">
        <v>0</v>
      </c>
      <c r="AJ189" s="373">
        <v>0</v>
      </c>
      <c r="AK189" s="373" t="s">
        <v>1548</v>
      </c>
      <c r="AL189" s="372">
        <v>0</v>
      </c>
      <c r="AM189" s="373">
        <v>0</v>
      </c>
      <c r="AN189" s="373" t="s">
        <v>1548</v>
      </c>
      <c r="AO189" s="372">
        <v>0</v>
      </c>
      <c r="AP189" s="373">
        <v>0</v>
      </c>
      <c r="AQ189" s="373" t="s">
        <v>1548</v>
      </c>
      <c r="AR189" s="375">
        <v>0</v>
      </c>
      <c r="AS189" s="373">
        <v>0</v>
      </c>
      <c r="AT189" s="373" t="s">
        <v>1548</v>
      </c>
      <c r="AU189" s="373">
        <v>0</v>
      </c>
      <c r="AV189" s="373">
        <v>0</v>
      </c>
      <c r="AW189" s="373" t="s">
        <v>1548</v>
      </c>
      <c r="AX189" s="373">
        <v>0</v>
      </c>
      <c r="AY189" s="373">
        <v>0</v>
      </c>
      <c r="AZ189" s="373" t="s">
        <v>1548</v>
      </c>
      <c r="BA189" s="373">
        <v>0</v>
      </c>
      <c r="BB189" s="373">
        <v>0</v>
      </c>
      <c r="BC189" s="373" t="s">
        <v>1548</v>
      </c>
      <c r="BD189" s="373">
        <v>0</v>
      </c>
      <c r="BE189" s="373">
        <v>0</v>
      </c>
      <c r="BF189" s="373" t="s">
        <v>1548</v>
      </c>
      <c r="BG189" s="373">
        <v>0</v>
      </c>
      <c r="BH189" s="373">
        <v>0</v>
      </c>
      <c r="BI189" s="373" t="s">
        <v>1548</v>
      </c>
      <c r="BJ189" s="373">
        <v>0</v>
      </c>
      <c r="BK189" s="373">
        <v>0</v>
      </c>
      <c r="BL189" s="373" t="s">
        <v>1548</v>
      </c>
      <c r="BM189" s="373">
        <v>0</v>
      </c>
      <c r="BN189" s="373">
        <v>74</v>
      </c>
      <c r="BO189" s="373" t="s">
        <v>1548</v>
      </c>
      <c r="BP189" s="373">
        <v>0</v>
      </c>
      <c r="BQ189" s="373">
        <v>0</v>
      </c>
      <c r="BR189" s="373" t="s">
        <v>1548</v>
      </c>
      <c r="BS189" s="373">
        <v>0</v>
      </c>
      <c r="BT189" s="373">
        <v>0</v>
      </c>
      <c r="BU189" s="373" t="s">
        <v>1548</v>
      </c>
      <c r="BV189" s="373">
        <v>0</v>
      </c>
      <c r="BW189" s="373">
        <v>0</v>
      </c>
      <c r="BX189" s="373" t="s">
        <v>1548</v>
      </c>
      <c r="BY189" s="373">
        <v>0</v>
      </c>
      <c r="BZ189" s="373">
        <v>0</v>
      </c>
      <c r="CA189" s="373" t="s">
        <v>1548</v>
      </c>
      <c r="CB189" s="373">
        <v>0</v>
      </c>
      <c r="CC189" s="373">
        <v>0</v>
      </c>
      <c r="CD189" s="373" t="s">
        <v>1548</v>
      </c>
      <c r="CE189" s="373">
        <v>0</v>
      </c>
      <c r="CF189" s="373">
        <v>0</v>
      </c>
      <c r="CG189" s="373" t="s">
        <v>1548</v>
      </c>
      <c r="CH189" s="373">
        <v>0</v>
      </c>
      <c r="CI189" s="373">
        <v>0</v>
      </c>
      <c r="CJ189" s="373" t="s">
        <v>1548</v>
      </c>
      <c r="CK189" s="373">
        <v>0</v>
      </c>
      <c r="CL189" s="373">
        <v>0</v>
      </c>
      <c r="CM189" s="373" t="s">
        <v>1548</v>
      </c>
      <c r="CN189" s="373">
        <v>0</v>
      </c>
      <c r="CO189" s="373">
        <v>0</v>
      </c>
      <c r="CP189" s="373" t="s">
        <v>1548</v>
      </c>
      <c r="CQ189" s="373">
        <v>0</v>
      </c>
      <c r="CR189" s="373">
        <v>111</v>
      </c>
      <c r="CS189" s="373" t="s">
        <v>1548</v>
      </c>
      <c r="CT189" s="373">
        <v>0</v>
      </c>
      <c r="CU189" s="373">
        <v>0</v>
      </c>
      <c r="CV189" s="373" t="s">
        <v>1548</v>
      </c>
      <c r="CW189" s="373">
        <v>0</v>
      </c>
      <c r="CX189" s="373">
        <v>0</v>
      </c>
      <c r="CY189" s="373" t="s">
        <v>1548</v>
      </c>
    </row>
    <row r="190" spans="1:103" ht="45" x14ac:dyDescent="0.25">
      <c r="A190" s="356" t="s">
        <v>1390</v>
      </c>
      <c r="B190" s="248" t="s">
        <v>1391</v>
      </c>
      <c r="C190" s="246" t="s">
        <v>4</v>
      </c>
      <c r="D190" s="246"/>
      <c r="E190" s="384"/>
      <c r="F190" s="385"/>
      <c r="G190" s="385"/>
      <c r="H190" s="400"/>
      <c r="I190" s="359"/>
      <c r="J190" s="360"/>
      <c r="K190" s="362"/>
      <c r="L190" s="362"/>
      <c r="M190" s="364"/>
      <c r="N190" s="363"/>
      <c r="O190" s="359"/>
      <c r="P190" s="364"/>
      <c r="Q190" s="361">
        <v>0</v>
      </c>
      <c r="R190" s="362">
        <v>0</v>
      </c>
      <c r="S190" s="362" t="s">
        <v>1548</v>
      </c>
      <c r="T190" s="361"/>
      <c r="U190" s="362"/>
      <c r="V190" s="362"/>
      <c r="W190" s="361"/>
      <c r="X190" s="362"/>
      <c r="Y190" s="362"/>
      <c r="Z190" s="363"/>
      <c r="AA190" s="362"/>
      <c r="AB190" s="362"/>
      <c r="AC190" s="361"/>
      <c r="AD190" s="362"/>
      <c r="AE190" s="362"/>
      <c r="AF190" s="363"/>
      <c r="AG190" s="362"/>
      <c r="AH190" s="362"/>
      <c r="AI190" s="361"/>
      <c r="AJ190" s="362"/>
      <c r="AK190" s="362"/>
      <c r="AL190" s="361"/>
      <c r="AM190" s="362"/>
      <c r="AN190" s="362"/>
      <c r="AO190" s="361"/>
      <c r="AP190" s="362"/>
      <c r="AQ190" s="362"/>
      <c r="AR190" s="363"/>
      <c r="AS190" s="362"/>
      <c r="AT190" s="362"/>
      <c r="AU190" s="362"/>
      <c r="AV190" s="362"/>
      <c r="AW190" s="362"/>
      <c r="AX190" s="362"/>
      <c r="AY190" s="362"/>
      <c r="AZ190" s="362"/>
      <c r="BA190" s="362"/>
      <c r="BB190" s="362"/>
      <c r="BC190" s="362"/>
      <c r="BD190" s="362"/>
      <c r="BE190" s="362"/>
      <c r="BF190" s="362"/>
      <c r="BG190" s="362"/>
      <c r="BH190" s="362"/>
      <c r="BI190" s="362"/>
      <c r="BJ190" s="362"/>
      <c r="BK190" s="362"/>
      <c r="BL190" s="362"/>
      <c r="BM190" s="362"/>
      <c r="BN190" s="362"/>
      <c r="BO190" s="362"/>
      <c r="BP190" s="362"/>
      <c r="BQ190" s="362"/>
      <c r="BR190" s="362"/>
      <c r="BS190" s="362"/>
      <c r="BT190" s="362"/>
      <c r="BU190" s="362"/>
      <c r="BV190" s="362"/>
      <c r="BW190" s="362"/>
      <c r="BX190" s="362"/>
      <c r="BY190" s="362"/>
      <c r="BZ190" s="362"/>
      <c r="CA190" s="362"/>
      <c r="CB190" s="362"/>
      <c r="CC190" s="362"/>
      <c r="CD190" s="362"/>
      <c r="CE190" s="362"/>
      <c r="CF190" s="362"/>
      <c r="CG190" s="362"/>
      <c r="CH190" s="362"/>
      <c r="CI190" s="362"/>
      <c r="CJ190" s="362"/>
      <c r="CK190" s="362"/>
      <c r="CL190" s="362"/>
      <c r="CM190" s="362"/>
      <c r="CN190" s="362"/>
      <c r="CO190" s="362"/>
      <c r="CP190" s="362"/>
      <c r="CQ190" s="362"/>
      <c r="CR190" s="362"/>
      <c r="CS190" s="362"/>
      <c r="CT190" s="362"/>
      <c r="CU190" s="362"/>
      <c r="CV190" s="362"/>
      <c r="CW190" s="362"/>
      <c r="CX190" s="362"/>
      <c r="CY190" s="362"/>
    </row>
    <row r="191" spans="1:103" ht="56.25" x14ac:dyDescent="0.25">
      <c r="A191" s="401" t="s">
        <v>1392</v>
      </c>
      <c r="B191" s="387" t="s">
        <v>1391</v>
      </c>
      <c r="C191" s="378" t="s">
        <v>1393</v>
      </c>
      <c r="D191" s="378" t="s">
        <v>1394</v>
      </c>
      <c r="E191" s="379">
        <v>0</v>
      </c>
      <c r="F191" s="368">
        <v>16120</v>
      </c>
      <c r="G191" s="369" t="s">
        <v>668</v>
      </c>
      <c r="H191" s="370">
        <v>0</v>
      </c>
      <c r="I191" s="402">
        <v>0</v>
      </c>
      <c r="J191" s="371">
        <v>0</v>
      </c>
      <c r="K191" s="382">
        <v>0</v>
      </c>
      <c r="L191" s="371">
        <v>0</v>
      </c>
      <c r="M191" s="371">
        <v>0</v>
      </c>
      <c r="N191" s="372">
        <v>0</v>
      </c>
      <c r="O191" s="373">
        <v>0</v>
      </c>
      <c r="P191" s="374" t="s">
        <v>1548</v>
      </c>
      <c r="Q191" s="372">
        <v>0</v>
      </c>
      <c r="R191" s="373">
        <v>0</v>
      </c>
      <c r="S191" s="373" t="s">
        <v>1548</v>
      </c>
      <c r="T191" s="372">
        <v>0</v>
      </c>
      <c r="U191" s="373">
        <v>0</v>
      </c>
      <c r="V191" s="374" t="s">
        <v>1548</v>
      </c>
      <c r="W191" s="372">
        <v>0</v>
      </c>
      <c r="X191" s="373">
        <v>0</v>
      </c>
      <c r="Y191" s="373" t="s">
        <v>1548</v>
      </c>
      <c r="Z191" s="375">
        <v>0</v>
      </c>
      <c r="AA191" s="373">
        <v>0</v>
      </c>
      <c r="AB191" s="373" t="s">
        <v>1548</v>
      </c>
      <c r="AC191" s="372">
        <v>0</v>
      </c>
      <c r="AD191" s="373">
        <v>0</v>
      </c>
      <c r="AE191" s="373" t="s">
        <v>1548</v>
      </c>
      <c r="AF191" s="375">
        <v>0</v>
      </c>
      <c r="AG191" s="373">
        <v>0</v>
      </c>
      <c r="AH191" s="373" t="s">
        <v>1548</v>
      </c>
      <c r="AI191" s="372">
        <v>0</v>
      </c>
      <c r="AJ191" s="373">
        <v>0</v>
      </c>
      <c r="AK191" s="373" t="s">
        <v>1548</v>
      </c>
      <c r="AL191" s="372">
        <v>0</v>
      </c>
      <c r="AM191" s="373">
        <v>0</v>
      </c>
      <c r="AN191" s="373" t="s">
        <v>1548</v>
      </c>
      <c r="AO191" s="372">
        <v>0</v>
      </c>
      <c r="AP191" s="373">
        <v>0</v>
      </c>
      <c r="AQ191" s="373" t="s">
        <v>1548</v>
      </c>
      <c r="AR191" s="375">
        <v>0</v>
      </c>
      <c r="AS191" s="373">
        <v>0</v>
      </c>
      <c r="AT191" s="373" t="s">
        <v>1548</v>
      </c>
      <c r="AU191" s="373">
        <v>0</v>
      </c>
      <c r="AV191" s="373">
        <v>0</v>
      </c>
      <c r="AW191" s="373" t="s">
        <v>1548</v>
      </c>
      <c r="AX191" s="373">
        <v>0</v>
      </c>
      <c r="AY191" s="373">
        <v>0</v>
      </c>
      <c r="AZ191" s="373" t="s">
        <v>1548</v>
      </c>
      <c r="BA191" s="373">
        <v>0</v>
      </c>
      <c r="BB191" s="373">
        <v>0</v>
      </c>
      <c r="BC191" s="373" t="s">
        <v>1548</v>
      </c>
      <c r="BD191" s="373">
        <v>0</v>
      </c>
      <c r="BE191" s="373">
        <v>0</v>
      </c>
      <c r="BF191" s="373" t="s">
        <v>1548</v>
      </c>
      <c r="BG191" s="373">
        <v>0</v>
      </c>
      <c r="BH191" s="373">
        <v>0</v>
      </c>
      <c r="BI191" s="373" t="s">
        <v>1548</v>
      </c>
      <c r="BJ191" s="373">
        <v>0</v>
      </c>
      <c r="BK191" s="373">
        <v>0</v>
      </c>
      <c r="BL191" s="373" t="s">
        <v>1548</v>
      </c>
      <c r="BM191" s="373">
        <v>0</v>
      </c>
      <c r="BN191" s="373">
        <v>0</v>
      </c>
      <c r="BO191" s="373" t="s">
        <v>1548</v>
      </c>
      <c r="BP191" s="373">
        <v>0</v>
      </c>
      <c r="BQ191" s="373">
        <v>0</v>
      </c>
      <c r="BR191" s="373" t="s">
        <v>1548</v>
      </c>
      <c r="BS191" s="373">
        <v>0</v>
      </c>
      <c r="BT191" s="373">
        <v>9596</v>
      </c>
      <c r="BU191" s="373" t="s">
        <v>1548</v>
      </c>
      <c r="BV191" s="373">
        <v>0</v>
      </c>
      <c r="BW191" s="373">
        <v>3088</v>
      </c>
      <c r="BX191" s="373" t="s">
        <v>1548</v>
      </c>
      <c r="BY191" s="373">
        <v>0</v>
      </c>
      <c r="BZ191" s="373">
        <v>3436</v>
      </c>
      <c r="CA191" s="373" t="s">
        <v>1548</v>
      </c>
      <c r="CB191" s="373">
        <v>0</v>
      </c>
      <c r="CC191" s="373">
        <v>0</v>
      </c>
      <c r="CD191" s="373" t="s">
        <v>1548</v>
      </c>
      <c r="CE191" s="373">
        <v>0</v>
      </c>
      <c r="CF191" s="373">
        <v>0</v>
      </c>
      <c r="CG191" s="373" t="s">
        <v>1548</v>
      </c>
      <c r="CH191" s="373">
        <v>0</v>
      </c>
      <c r="CI191" s="373">
        <v>0</v>
      </c>
      <c r="CJ191" s="373" t="s">
        <v>1548</v>
      </c>
      <c r="CK191" s="373">
        <v>0</v>
      </c>
      <c r="CL191" s="373">
        <v>0</v>
      </c>
      <c r="CM191" s="373" t="s">
        <v>1548</v>
      </c>
      <c r="CN191" s="373">
        <v>0</v>
      </c>
      <c r="CO191" s="373">
        <v>0</v>
      </c>
      <c r="CP191" s="373" t="s">
        <v>1548</v>
      </c>
      <c r="CQ191" s="373">
        <v>0</v>
      </c>
      <c r="CR191" s="373">
        <v>0</v>
      </c>
      <c r="CS191" s="373" t="s">
        <v>1548</v>
      </c>
      <c r="CT191" s="373">
        <v>0</v>
      </c>
      <c r="CU191" s="373">
        <v>0</v>
      </c>
      <c r="CV191" s="373" t="s">
        <v>1548</v>
      </c>
      <c r="CW191" s="373">
        <v>0</v>
      </c>
      <c r="CX191" s="373">
        <v>0</v>
      </c>
      <c r="CY191" s="373" t="s">
        <v>1548</v>
      </c>
    </row>
    <row r="192" spans="1:103" ht="45" x14ac:dyDescent="0.25">
      <c r="A192" s="401" t="s">
        <v>1395</v>
      </c>
      <c r="B192" s="387" t="s">
        <v>1391</v>
      </c>
      <c r="C192" s="378" t="s">
        <v>1396</v>
      </c>
      <c r="D192" s="403" t="s">
        <v>1397</v>
      </c>
      <c r="E192" s="379">
        <v>0</v>
      </c>
      <c r="F192" s="368">
        <v>0</v>
      </c>
      <c r="G192" s="369" t="s">
        <v>668</v>
      </c>
      <c r="H192" s="370">
        <v>0</v>
      </c>
      <c r="I192" s="371">
        <v>0</v>
      </c>
      <c r="J192" s="371">
        <v>0</v>
      </c>
      <c r="K192" s="382">
        <v>0</v>
      </c>
      <c r="L192" s="371">
        <v>0</v>
      </c>
      <c r="M192" s="371">
        <v>0</v>
      </c>
      <c r="N192" s="372">
        <v>0</v>
      </c>
      <c r="O192" s="373">
        <v>0</v>
      </c>
      <c r="P192" s="374" t="s">
        <v>1548</v>
      </c>
      <c r="Q192" s="372">
        <v>0</v>
      </c>
      <c r="R192" s="373">
        <v>0</v>
      </c>
      <c r="S192" s="373" t="s">
        <v>1548</v>
      </c>
      <c r="T192" s="372">
        <v>0</v>
      </c>
      <c r="U192" s="373">
        <v>0</v>
      </c>
      <c r="V192" s="374" t="s">
        <v>1548</v>
      </c>
      <c r="W192" s="372">
        <v>0</v>
      </c>
      <c r="X192" s="373">
        <v>0</v>
      </c>
      <c r="Y192" s="373" t="s">
        <v>1548</v>
      </c>
      <c r="Z192" s="375">
        <v>0</v>
      </c>
      <c r="AA192" s="373">
        <v>0</v>
      </c>
      <c r="AB192" s="373" t="s">
        <v>1548</v>
      </c>
      <c r="AC192" s="372">
        <v>0</v>
      </c>
      <c r="AD192" s="373">
        <v>0</v>
      </c>
      <c r="AE192" s="373" t="s">
        <v>1548</v>
      </c>
      <c r="AF192" s="375">
        <v>0</v>
      </c>
      <c r="AG192" s="373">
        <v>0</v>
      </c>
      <c r="AH192" s="373" t="s">
        <v>1548</v>
      </c>
      <c r="AI192" s="372">
        <v>0</v>
      </c>
      <c r="AJ192" s="373">
        <v>0</v>
      </c>
      <c r="AK192" s="373" t="s">
        <v>1548</v>
      </c>
      <c r="AL192" s="372">
        <v>0</v>
      </c>
      <c r="AM192" s="373">
        <v>0</v>
      </c>
      <c r="AN192" s="373" t="s">
        <v>1548</v>
      </c>
      <c r="AO192" s="372">
        <v>0</v>
      </c>
      <c r="AP192" s="373">
        <v>0</v>
      </c>
      <c r="AQ192" s="373" t="s">
        <v>1548</v>
      </c>
      <c r="AR192" s="375">
        <v>0</v>
      </c>
      <c r="AS192" s="373">
        <v>0</v>
      </c>
      <c r="AT192" s="373" t="s">
        <v>1548</v>
      </c>
      <c r="AU192" s="373">
        <v>0</v>
      </c>
      <c r="AV192" s="373">
        <v>0</v>
      </c>
      <c r="AW192" s="373" t="s">
        <v>1548</v>
      </c>
      <c r="AX192" s="373">
        <v>0</v>
      </c>
      <c r="AY192" s="373">
        <v>0</v>
      </c>
      <c r="AZ192" s="373" t="s">
        <v>1548</v>
      </c>
      <c r="BA192" s="373">
        <v>0</v>
      </c>
      <c r="BB192" s="373">
        <v>0</v>
      </c>
      <c r="BC192" s="373" t="s">
        <v>1548</v>
      </c>
      <c r="BD192" s="373">
        <v>0</v>
      </c>
      <c r="BE192" s="373">
        <v>0</v>
      </c>
      <c r="BF192" s="373" t="s">
        <v>1548</v>
      </c>
      <c r="BG192" s="373">
        <v>0</v>
      </c>
      <c r="BH192" s="373">
        <v>0</v>
      </c>
      <c r="BI192" s="373" t="s">
        <v>1548</v>
      </c>
      <c r="BJ192" s="373">
        <v>0</v>
      </c>
      <c r="BK192" s="373">
        <v>0</v>
      </c>
      <c r="BL192" s="373" t="s">
        <v>1548</v>
      </c>
      <c r="BM192" s="373">
        <v>0</v>
      </c>
      <c r="BN192" s="373">
        <v>0</v>
      </c>
      <c r="BO192" s="373" t="s">
        <v>1548</v>
      </c>
      <c r="BP192" s="373">
        <v>0</v>
      </c>
      <c r="BQ192" s="373">
        <v>0</v>
      </c>
      <c r="BR192" s="373" t="s">
        <v>1548</v>
      </c>
      <c r="BS192" s="373">
        <v>0</v>
      </c>
      <c r="BT192" s="373">
        <v>0</v>
      </c>
      <c r="BU192" s="373" t="s">
        <v>1548</v>
      </c>
      <c r="BV192" s="373">
        <v>0</v>
      </c>
      <c r="BW192" s="373">
        <v>0</v>
      </c>
      <c r="BX192" s="373" t="s">
        <v>1548</v>
      </c>
      <c r="BY192" s="373">
        <v>0</v>
      </c>
      <c r="BZ192" s="373">
        <v>0</v>
      </c>
      <c r="CA192" s="373" t="s">
        <v>1548</v>
      </c>
      <c r="CB192" s="373">
        <v>0</v>
      </c>
      <c r="CC192" s="373">
        <v>0</v>
      </c>
      <c r="CD192" s="373" t="s">
        <v>1548</v>
      </c>
      <c r="CE192" s="373">
        <v>0</v>
      </c>
      <c r="CF192" s="373">
        <v>0</v>
      </c>
      <c r="CG192" s="373" t="s">
        <v>1548</v>
      </c>
      <c r="CH192" s="373">
        <v>0</v>
      </c>
      <c r="CI192" s="373">
        <v>0</v>
      </c>
      <c r="CJ192" s="373" t="s">
        <v>1548</v>
      </c>
      <c r="CK192" s="373">
        <v>0</v>
      </c>
      <c r="CL192" s="373">
        <v>0</v>
      </c>
      <c r="CM192" s="373" t="s">
        <v>1548</v>
      </c>
      <c r="CN192" s="373">
        <v>0</v>
      </c>
      <c r="CO192" s="373">
        <v>0</v>
      </c>
      <c r="CP192" s="373" t="s">
        <v>1548</v>
      </c>
      <c r="CQ192" s="373">
        <v>0</v>
      </c>
      <c r="CR192" s="373">
        <v>0</v>
      </c>
      <c r="CS192" s="373" t="s">
        <v>1548</v>
      </c>
      <c r="CT192" s="373">
        <v>0</v>
      </c>
      <c r="CU192" s="373">
        <v>0</v>
      </c>
      <c r="CV192" s="373" t="s">
        <v>1548</v>
      </c>
      <c r="CW192" s="373">
        <v>0</v>
      </c>
      <c r="CX192" s="373">
        <v>0</v>
      </c>
      <c r="CY192" s="373" t="s">
        <v>1548</v>
      </c>
    </row>
    <row r="193" spans="1:103" ht="45" x14ac:dyDescent="0.25">
      <c r="A193" s="401" t="s">
        <v>1398</v>
      </c>
      <c r="B193" s="387" t="s">
        <v>1391</v>
      </c>
      <c r="C193" s="378" t="s">
        <v>1399</v>
      </c>
      <c r="D193" s="403" t="s">
        <v>1400</v>
      </c>
      <c r="E193" s="379">
        <v>0</v>
      </c>
      <c r="F193" s="368">
        <v>56</v>
      </c>
      <c r="G193" s="369" t="s">
        <v>668</v>
      </c>
      <c r="H193" s="370">
        <v>0</v>
      </c>
      <c r="I193" s="371">
        <v>0</v>
      </c>
      <c r="J193" s="371">
        <v>0</v>
      </c>
      <c r="K193" s="382">
        <v>0</v>
      </c>
      <c r="L193" s="371">
        <v>0</v>
      </c>
      <c r="M193" s="371">
        <v>0</v>
      </c>
      <c r="N193" s="372">
        <v>0</v>
      </c>
      <c r="O193" s="373">
        <v>0</v>
      </c>
      <c r="P193" s="374" t="s">
        <v>1548</v>
      </c>
      <c r="Q193" s="372">
        <v>0</v>
      </c>
      <c r="R193" s="373">
        <v>0</v>
      </c>
      <c r="S193" s="373" t="s">
        <v>1548</v>
      </c>
      <c r="T193" s="372">
        <v>0</v>
      </c>
      <c r="U193" s="373">
        <v>0</v>
      </c>
      <c r="V193" s="374" t="s">
        <v>1548</v>
      </c>
      <c r="W193" s="372">
        <v>0</v>
      </c>
      <c r="X193" s="373">
        <v>0</v>
      </c>
      <c r="Y193" s="373" t="s">
        <v>1548</v>
      </c>
      <c r="Z193" s="375">
        <v>0</v>
      </c>
      <c r="AA193" s="373">
        <v>0</v>
      </c>
      <c r="AB193" s="373" t="s">
        <v>1548</v>
      </c>
      <c r="AC193" s="372">
        <v>0</v>
      </c>
      <c r="AD193" s="373">
        <v>0</v>
      </c>
      <c r="AE193" s="373" t="s">
        <v>1548</v>
      </c>
      <c r="AF193" s="375">
        <v>0</v>
      </c>
      <c r="AG193" s="373">
        <v>0</v>
      </c>
      <c r="AH193" s="373" t="s">
        <v>1548</v>
      </c>
      <c r="AI193" s="372">
        <v>0</v>
      </c>
      <c r="AJ193" s="373">
        <v>0</v>
      </c>
      <c r="AK193" s="373" t="s">
        <v>1548</v>
      </c>
      <c r="AL193" s="372">
        <v>0</v>
      </c>
      <c r="AM193" s="373">
        <v>0</v>
      </c>
      <c r="AN193" s="373" t="s">
        <v>1548</v>
      </c>
      <c r="AO193" s="372">
        <v>0</v>
      </c>
      <c r="AP193" s="373">
        <v>0</v>
      </c>
      <c r="AQ193" s="373" t="s">
        <v>1548</v>
      </c>
      <c r="AR193" s="375">
        <v>0</v>
      </c>
      <c r="AS193" s="373">
        <v>0</v>
      </c>
      <c r="AT193" s="373" t="s">
        <v>1548</v>
      </c>
      <c r="AU193" s="373">
        <v>0</v>
      </c>
      <c r="AV193" s="373">
        <v>0</v>
      </c>
      <c r="AW193" s="373" t="s">
        <v>1548</v>
      </c>
      <c r="AX193" s="373">
        <v>0</v>
      </c>
      <c r="AY193" s="373">
        <v>0</v>
      </c>
      <c r="AZ193" s="373" t="s">
        <v>1548</v>
      </c>
      <c r="BA193" s="373">
        <v>0</v>
      </c>
      <c r="BB193" s="373">
        <v>0</v>
      </c>
      <c r="BC193" s="373" t="s">
        <v>1548</v>
      </c>
      <c r="BD193" s="373">
        <v>0</v>
      </c>
      <c r="BE193" s="373">
        <v>0</v>
      </c>
      <c r="BF193" s="373" t="s">
        <v>1548</v>
      </c>
      <c r="BG193" s="373">
        <v>0</v>
      </c>
      <c r="BH193" s="373">
        <v>0</v>
      </c>
      <c r="BI193" s="373" t="s">
        <v>1548</v>
      </c>
      <c r="BJ193" s="373">
        <v>0</v>
      </c>
      <c r="BK193" s="373">
        <v>0</v>
      </c>
      <c r="BL193" s="373" t="s">
        <v>1548</v>
      </c>
      <c r="BM193" s="373">
        <v>0</v>
      </c>
      <c r="BN193" s="373">
        <v>0</v>
      </c>
      <c r="BO193" s="373" t="s">
        <v>1548</v>
      </c>
      <c r="BP193" s="373">
        <v>0</v>
      </c>
      <c r="BQ193" s="373">
        <v>0</v>
      </c>
      <c r="BR193" s="373" t="s">
        <v>1548</v>
      </c>
      <c r="BS193" s="373">
        <v>0</v>
      </c>
      <c r="BT193" s="373">
        <v>0</v>
      </c>
      <c r="BU193" s="373" t="s">
        <v>1548</v>
      </c>
      <c r="BV193" s="373">
        <v>0</v>
      </c>
      <c r="BW193" s="373">
        <v>33</v>
      </c>
      <c r="BX193" s="373" t="s">
        <v>1548</v>
      </c>
      <c r="BY193" s="373">
        <v>0</v>
      </c>
      <c r="BZ193" s="373">
        <v>23</v>
      </c>
      <c r="CA193" s="373" t="s">
        <v>1548</v>
      </c>
      <c r="CB193" s="373">
        <v>0</v>
      </c>
      <c r="CC193" s="373">
        <v>0</v>
      </c>
      <c r="CD193" s="373" t="s">
        <v>1548</v>
      </c>
      <c r="CE193" s="373">
        <v>0</v>
      </c>
      <c r="CF193" s="373">
        <v>0</v>
      </c>
      <c r="CG193" s="373" t="s">
        <v>1548</v>
      </c>
      <c r="CH193" s="373">
        <v>0</v>
      </c>
      <c r="CI193" s="373">
        <v>0</v>
      </c>
      <c r="CJ193" s="373" t="s">
        <v>1548</v>
      </c>
      <c r="CK193" s="373">
        <v>0</v>
      </c>
      <c r="CL193" s="373">
        <v>0</v>
      </c>
      <c r="CM193" s="373" t="s">
        <v>1548</v>
      </c>
      <c r="CN193" s="373">
        <v>0</v>
      </c>
      <c r="CO193" s="373">
        <v>0</v>
      </c>
      <c r="CP193" s="373" t="s">
        <v>1548</v>
      </c>
      <c r="CQ193" s="373">
        <v>0</v>
      </c>
      <c r="CR193" s="373">
        <v>0</v>
      </c>
      <c r="CS193" s="373" t="s">
        <v>1548</v>
      </c>
      <c r="CT193" s="373">
        <v>0</v>
      </c>
      <c r="CU193" s="373">
        <v>0</v>
      </c>
      <c r="CV193" s="373" t="s">
        <v>1548</v>
      </c>
      <c r="CW193" s="373">
        <v>0</v>
      </c>
      <c r="CX193" s="373">
        <v>0</v>
      </c>
      <c r="CY193" s="373" t="s">
        <v>1548</v>
      </c>
    </row>
    <row r="194" spans="1:103" ht="45" x14ac:dyDescent="0.25">
      <c r="A194" s="401" t="s">
        <v>1401</v>
      </c>
      <c r="B194" s="387" t="s">
        <v>1391</v>
      </c>
      <c r="C194" s="378" t="s">
        <v>1402</v>
      </c>
      <c r="D194" s="403" t="s">
        <v>1403</v>
      </c>
      <c r="E194" s="379">
        <v>0</v>
      </c>
      <c r="F194" s="368">
        <v>19</v>
      </c>
      <c r="G194" s="369" t="s">
        <v>668</v>
      </c>
      <c r="H194" s="370">
        <v>0</v>
      </c>
      <c r="I194" s="371">
        <v>0</v>
      </c>
      <c r="J194" s="371">
        <v>0</v>
      </c>
      <c r="K194" s="382">
        <v>0</v>
      </c>
      <c r="L194" s="371">
        <v>0</v>
      </c>
      <c r="M194" s="371">
        <v>0</v>
      </c>
      <c r="N194" s="372">
        <v>0</v>
      </c>
      <c r="O194" s="373">
        <v>0</v>
      </c>
      <c r="P194" s="374" t="s">
        <v>1548</v>
      </c>
      <c r="Q194" s="372">
        <v>0</v>
      </c>
      <c r="R194" s="373">
        <v>0</v>
      </c>
      <c r="S194" s="373" t="s">
        <v>1548</v>
      </c>
      <c r="T194" s="372">
        <v>0</v>
      </c>
      <c r="U194" s="373">
        <v>0</v>
      </c>
      <c r="V194" s="374" t="s">
        <v>1548</v>
      </c>
      <c r="W194" s="372">
        <v>0</v>
      </c>
      <c r="X194" s="373">
        <v>0</v>
      </c>
      <c r="Y194" s="373" t="s">
        <v>1548</v>
      </c>
      <c r="Z194" s="375">
        <v>0</v>
      </c>
      <c r="AA194" s="373">
        <v>0</v>
      </c>
      <c r="AB194" s="373" t="s">
        <v>1548</v>
      </c>
      <c r="AC194" s="372">
        <v>0</v>
      </c>
      <c r="AD194" s="373">
        <v>0</v>
      </c>
      <c r="AE194" s="373" t="s">
        <v>1548</v>
      </c>
      <c r="AF194" s="375">
        <v>0</v>
      </c>
      <c r="AG194" s="373">
        <v>0</v>
      </c>
      <c r="AH194" s="373" t="s">
        <v>1548</v>
      </c>
      <c r="AI194" s="372">
        <v>0</v>
      </c>
      <c r="AJ194" s="373">
        <v>0</v>
      </c>
      <c r="AK194" s="373" t="s">
        <v>1548</v>
      </c>
      <c r="AL194" s="372">
        <v>0</v>
      </c>
      <c r="AM194" s="373">
        <v>0</v>
      </c>
      <c r="AN194" s="373" t="s">
        <v>1548</v>
      </c>
      <c r="AO194" s="372">
        <v>0</v>
      </c>
      <c r="AP194" s="373">
        <v>0</v>
      </c>
      <c r="AQ194" s="373" t="s">
        <v>1548</v>
      </c>
      <c r="AR194" s="375">
        <v>0</v>
      </c>
      <c r="AS194" s="373">
        <v>0</v>
      </c>
      <c r="AT194" s="373" t="s">
        <v>1548</v>
      </c>
      <c r="AU194" s="373">
        <v>0</v>
      </c>
      <c r="AV194" s="373">
        <v>0</v>
      </c>
      <c r="AW194" s="373" t="s">
        <v>1548</v>
      </c>
      <c r="AX194" s="373">
        <v>0</v>
      </c>
      <c r="AY194" s="373">
        <v>0</v>
      </c>
      <c r="AZ194" s="373" t="s">
        <v>1548</v>
      </c>
      <c r="BA194" s="373">
        <v>0</v>
      </c>
      <c r="BB194" s="373">
        <v>0</v>
      </c>
      <c r="BC194" s="373" t="s">
        <v>1548</v>
      </c>
      <c r="BD194" s="373">
        <v>0</v>
      </c>
      <c r="BE194" s="373">
        <v>0</v>
      </c>
      <c r="BF194" s="373" t="s">
        <v>1548</v>
      </c>
      <c r="BG194" s="373">
        <v>0</v>
      </c>
      <c r="BH194" s="373">
        <v>0</v>
      </c>
      <c r="BI194" s="373" t="s">
        <v>1548</v>
      </c>
      <c r="BJ194" s="373">
        <v>0</v>
      </c>
      <c r="BK194" s="373">
        <v>0</v>
      </c>
      <c r="BL194" s="373" t="s">
        <v>1548</v>
      </c>
      <c r="BM194" s="373">
        <v>0</v>
      </c>
      <c r="BN194" s="373">
        <v>0</v>
      </c>
      <c r="BO194" s="373" t="s">
        <v>1548</v>
      </c>
      <c r="BP194" s="373">
        <v>0</v>
      </c>
      <c r="BQ194" s="373">
        <v>0</v>
      </c>
      <c r="BR194" s="373" t="s">
        <v>1548</v>
      </c>
      <c r="BS194" s="373">
        <v>0</v>
      </c>
      <c r="BT194" s="373">
        <v>0</v>
      </c>
      <c r="BU194" s="373" t="s">
        <v>1548</v>
      </c>
      <c r="BV194" s="373">
        <v>0</v>
      </c>
      <c r="BW194" s="373">
        <v>14</v>
      </c>
      <c r="BX194" s="373" t="s">
        <v>1548</v>
      </c>
      <c r="BY194" s="373">
        <v>0</v>
      </c>
      <c r="BZ194" s="373">
        <v>5</v>
      </c>
      <c r="CA194" s="373" t="s">
        <v>1548</v>
      </c>
      <c r="CB194" s="373">
        <v>0</v>
      </c>
      <c r="CC194" s="373">
        <v>0</v>
      </c>
      <c r="CD194" s="373" t="s">
        <v>1548</v>
      </c>
      <c r="CE194" s="373">
        <v>0</v>
      </c>
      <c r="CF194" s="373">
        <v>0</v>
      </c>
      <c r="CG194" s="373" t="s">
        <v>1548</v>
      </c>
      <c r="CH194" s="373">
        <v>0</v>
      </c>
      <c r="CI194" s="373">
        <v>0</v>
      </c>
      <c r="CJ194" s="373" t="s">
        <v>1548</v>
      </c>
      <c r="CK194" s="373">
        <v>0</v>
      </c>
      <c r="CL194" s="373">
        <v>0</v>
      </c>
      <c r="CM194" s="373" t="s">
        <v>1548</v>
      </c>
      <c r="CN194" s="373">
        <v>0</v>
      </c>
      <c r="CO194" s="373">
        <v>0</v>
      </c>
      <c r="CP194" s="373" t="s">
        <v>1548</v>
      </c>
      <c r="CQ194" s="373">
        <v>0</v>
      </c>
      <c r="CR194" s="373">
        <v>0</v>
      </c>
      <c r="CS194" s="373" t="s">
        <v>1548</v>
      </c>
      <c r="CT194" s="373">
        <v>0</v>
      </c>
      <c r="CU194" s="373">
        <v>0</v>
      </c>
      <c r="CV194" s="373" t="s">
        <v>1548</v>
      </c>
      <c r="CW194" s="373">
        <v>0</v>
      </c>
      <c r="CX194" s="373">
        <v>0</v>
      </c>
      <c r="CY194" s="373" t="s">
        <v>1548</v>
      </c>
    </row>
    <row r="195" spans="1:103" ht="45" x14ac:dyDescent="0.25">
      <c r="A195" s="401" t="s">
        <v>1404</v>
      </c>
      <c r="B195" s="387" t="s">
        <v>1391</v>
      </c>
      <c r="C195" s="378" t="s">
        <v>1405</v>
      </c>
      <c r="D195" s="403" t="s">
        <v>1406</v>
      </c>
      <c r="E195" s="379">
        <v>0</v>
      </c>
      <c r="F195" s="368">
        <v>1457</v>
      </c>
      <c r="G195" s="369" t="s">
        <v>668</v>
      </c>
      <c r="H195" s="370">
        <v>0</v>
      </c>
      <c r="I195" s="402">
        <v>0</v>
      </c>
      <c r="J195" s="371">
        <v>0</v>
      </c>
      <c r="K195" s="382">
        <v>0</v>
      </c>
      <c r="L195" s="371">
        <v>0</v>
      </c>
      <c r="M195" s="371">
        <v>0</v>
      </c>
      <c r="N195" s="372">
        <v>0</v>
      </c>
      <c r="O195" s="373">
        <v>0</v>
      </c>
      <c r="P195" s="374" t="s">
        <v>1548</v>
      </c>
      <c r="Q195" s="372">
        <v>0</v>
      </c>
      <c r="R195" s="373">
        <v>0</v>
      </c>
      <c r="S195" s="373" t="s">
        <v>1548</v>
      </c>
      <c r="T195" s="372">
        <v>0</v>
      </c>
      <c r="U195" s="373">
        <v>0</v>
      </c>
      <c r="V195" s="374" t="s">
        <v>1548</v>
      </c>
      <c r="W195" s="372">
        <v>0</v>
      </c>
      <c r="X195" s="373">
        <v>0</v>
      </c>
      <c r="Y195" s="373" t="s">
        <v>1548</v>
      </c>
      <c r="Z195" s="375">
        <v>0</v>
      </c>
      <c r="AA195" s="373">
        <v>0</v>
      </c>
      <c r="AB195" s="373" t="s">
        <v>1548</v>
      </c>
      <c r="AC195" s="372">
        <v>0</v>
      </c>
      <c r="AD195" s="373">
        <v>0</v>
      </c>
      <c r="AE195" s="373" t="s">
        <v>1548</v>
      </c>
      <c r="AF195" s="375">
        <v>0</v>
      </c>
      <c r="AG195" s="373">
        <v>0</v>
      </c>
      <c r="AH195" s="373" t="s">
        <v>1548</v>
      </c>
      <c r="AI195" s="372">
        <v>0</v>
      </c>
      <c r="AJ195" s="373">
        <v>0</v>
      </c>
      <c r="AK195" s="373" t="s">
        <v>1548</v>
      </c>
      <c r="AL195" s="372">
        <v>0</v>
      </c>
      <c r="AM195" s="373">
        <v>0</v>
      </c>
      <c r="AN195" s="373" t="s">
        <v>1548</v>
      </c>
      <c r="AO195" s="372">
        <v>0</v>
      </c>
      <c r="AP195" s="373">
        <v>0</v>
      </c>
      <c r="AQ195" s="373" t="s">
        <v>1548</v>
      </c>
      <c r="AR195" s="375">
        <v>0</v>
      </c>
      <c r="AS195" s="373">
        <v>0</v>
      </c>
      <c r="AT195" s="373" t="s">
        <v>1548</v>
      </c>
      <c r="AU195" s="373">
        <v>0</v>
      </c>
      <c r="AV195" s="373">
        <v>0</v>
      </c>
      <c r="AW195" s="373" t="s">
        <v>1548</v>
      </c>
      <c r="AX195" s="373">
        <v>0</v>
      </c>
      <c r="AY195" s="373">
        <v>0</v>
      </c>
      <c r="AZ195" s="373" t="s">
        <v>1548</v>
      </c>
      <c r="BA195" s="373">
        <v>0</v>
      </c>
      <c r="BB195" s="373">
        <v>0</v>
      </c>
      <c r="BC195" s="373" t="s">
        <v>1548</v>
      </c>
      <c r="BD195" s="373">
        <v>0</v>
      </c>
      <c r="BE195" s="373">
        <v>0</v>
      </c>
      <c r="BF195" s="373" t="s">
        <v>1548</v>
      </c>
      <c r="BG195" s="373">
        <v>0</v>
      </c>
      <c r="BH195" s="373">
        <v>0</v>
      </c>
      <c r="BI195" s="373" t="s">
        <v>1548</v>
      </c>
      <c r="BJ195" s="373">
        <v>0</v>
      </c>
      <c r="BK195" s="373">
        <v>0</v>
      </c>
      <c r="BL195" s="373" t="s">
        <v>1548</v>
      </c>
      <c r="BM195" s="373">
        <v>0</v>
      </c>
      <c r="BN195" s="373">
        <v>0</v>
      </c>
      <c r="BO195" s="373" t="s">
        <v>1548</v>
      </c>
      <c r="BP195" s="373">
        <v>0</v>
      </c>
      <c r="BQ195" s="373">
        <v>0</v>
      </c>
      <c r="BR195" s="373" t="s">
        <v>1548</v>
      </c>
      <c r="BS195" s="373">
        <v>0</v>
      </c>
      <c r="BT195" s="373">
        <v>0</v>
      </c>
      <c r="BU195" s="373" t="s">
        <v>1548</v>
      </c>
      <c r="BV195" s="373">
        <v>0</v>
      </c>
      <c r="BW195" s="373">
        <v>1228</v>
      </c>
      <c r="BX195" s="373" t="s">
        <v>1548</v>
      </c>
      <c r="BY195" s="373">
        <v>0</v>
      </c>
      <c r="BZ195" s="373">
        <v>229</v>
      </c>
      <c r="CA195" s="373" t="s">
        <v>1548</v>
      </c>
      <c r="CB195" s="373">
        <v>0</v>
      </c>
      <c r="CC195" s="373">
        <v>0</v>
      </c>
      <c r="CD195" s="373" t="s">
        <v>1548</v>
      </c>
      <c r="CE195" s="373">
        <v>0</v>
      </c>
      <c r="CF195" s="373">
        <v>0</v>
      </c>
      <c r="CG195" s="373" t="s">
        <v>1548</v>
      </c>
      <c r="CH195" s="373">
        <v>0</v>
      </c>
      <c r="CI195" s="373">
        <v>0</v>
      </c>
      <c r="CJ195" s="373" t="s">
        <v>1548</v>
      </c>
      <c r="CK195" s="373">
        <v>0</v>
      </c>
      <c r="CL195" s="373">
        <v>0</v>
      </c>
      <c r="CM195" s="373" t="s">
        <v>1548</v>
      </c>
      <c r="CN195" s="373">
        <v>0</v>
      </c>
      <c r="CO195" s="373">
        <v>0</v>
      </c>
      <c r="CP195" s="373" t="s">
        <v>1548</v>
      </c>
      <c r="CQ195" s="373">
        <v>0</v>
      </c>
      <c r="CR195" s="373">
        <v>0</v>
      </c>
      <c r="CS195" s="373" t="s">
        <v>1548</v>
      </c>
      <c r="CT195" s="373">
        <v>0</v>
      </c>
      <c r="CU195" s="373">
        <v>0</v>
      </c>
      <c r="CV195" s="373" t="s">
        <v>1548</v>
      </c>
      <c r="CW195" s="373">
        <v>0</v>
      </c>
      <c r="CX195" s="373">
        <v>0</v>
      </c>
      <c r="CY195" s="373" t="s">
        <v>1548</v>
      </c>
    </row>
    <row r="196" spans="1:103" ht="45" x14ac:dyDescent="0.25">
      <c r="A196" s="401" t="s">
        <v>1407</v>
      </c>
      <c r="B196" s="387" t="s">
        <v>1391</v>
      </c>
      <c r="C196" s="378" t="s">
        <v>1408</v>
      </c>
      <c r="D196" s="403" t="s">
        <v>1409</v>
      </c>
      <c r="E196" s="379">
        <v>0</v>
      </c>
      <c r="F196" s="368">
        <v>194</v>
      </c>
      <c r="G196" s="369" t="s">
        <v>668</v>
      </c>
      <c r="H196" s="370">
        <v>0</v>
      </c>
      <c r="I196" s="402">
        <v>0</v>
      </c>
      <c r="J196" s="371">
        <v>0</v>
      </c>
      <c r="K196" s="382">
        <v>0</v>
      </c>
      <c r="L196" s="371">
        <v>0</v>
      </c>
      <c r="M196" s="371">
        <v>0</v>
      </c>
      <c r="N196" s="372">
        <v>0</v>
      </c>
      <c r="O196" s="373">
        <v>0</v>
      </c>
      <c r="P196" s="374" t="s">
        <v>1548</v>
      </c>
      <c r="Q196" s="372">
        <v>0</v>
      </c>
      <c r="R196" s="373">
        <v>0</v>
      </c>
      <c r="S196" s="373" t="s">
        <v>1548</v>
      </c>
      <c r="T196" s="372">
        <v>0</v>
      </c>
      <c r="U196" s="373">
        <v>0</v>
      </c>
      <c r="V196" s="374" t="s">
        <v>1548</v>
      </c>
      <c r="W196" s="372">
        <v>0</v>
      </c>
      <c r="X196" s="373">
        <v>0</v>
      </c>
      <c r="Y196" s="373" t="s">
        <v>1548</v>
      </c>
      <c r="Z196" s="375">
        <v>0</v>
      </c>
      <c r="AA196" s="373">
        <v>0</v>
      </c>
      <c r="AB196" s="373" t="s">
        <v>1548</v>
      </c>
      <c r="AC196" s="372">
        <v>0</v>
      </c>
      <c r="AD196" s="373">
        <v>0</v>
      </c>
      <c r="AE196" s="373" t="s">
        <v>1548</v>
      </c>
      <c r="AF196" s="375">
        <v>0</v>
      </c>
      <c r="AG196" s="373">
        <v>0</v>
      </c>
      <c r="AH196" s="373" t="s">
        <v>1548</v>
      </c>
      <c r="AI196" s="372">
        <v>0</v>
      </c>
      <c r="AJ196" s="373">
        <v>0</v>
      </c>
      <c r="AK196" s="373" t="s">
        <v>1548</v>
      </c>
      <c r="AL196" s="372">
        <v>0</v>
      </c>
      <c r="AM196" s="373">
        <v>0</v>
      </c>
      <c r="AN196" s="373" t="s">
        <v>1548</v>
      </c>
      <c r="AO196" s="372">
        <v>0</v>
      </c>
      <c r="AP196" s="373">
        <v>0</v>
      </c>
      <c r="AQ196" s="373" t="s">
        <v>1548</v>
      </c>
      <c r="AR196" s="375">
        <v>0</v>
      </c>
      <c r="AS196" s="373">
        <v>0</v>
      </c>
      <c r="AT196" s="373" t="s">
        <v>1548</v>
      </c>
      <c r="AU196" s="373">
        <v>0</v>
      </c>
      <c r="AV196" s="373">
        <v>0</v>
      </c>
      <c r="AW196" s="373" t="s">
        <v>1548</v>
      </c>
      <c r="AX196" s="373">
        <v>0</v>
      </c>
      <c r="AY196" s="373">
        <v>0</v>
      </c>
      <c r="AZ196" s="373" t="s">
        <v>1548</v>
      </c>
      <c r="BA196" s="373">
        <v>0</v>
      </c>
      <c r="BB196" s="373">
        <v>0</v>
      </c>
      <c r="BC196" s="373" t="s">
        <v>1548</v>
      </c>
      <c r="BD196" s="373">
        <v>0</v>
      </c>
      <c r="BE196" s="373">
        <v>0</v>
      </c>
      <c r="BF196" s="373" t="s">
        <v>1548</v>
      </c>
      <c r="BG196" s="373">
        <v>0</v>
      </c>
      <c r="BH196" s="373">
        <v>0</v>
      </c>
      <c r="BI196" s="373" t="s">
        <v>1548</v>
      </c>
      <c r="BJ196" s="373">
        <v>0</v>
      </c>
      <c r="BK196" s="373">
        <v>0</v>
      </c>
      <c r="BL196" s="373" t="s">
        <v>1548</v>
      </c>
      <c r="BM196" s="373">
        <v>0</v>
      </c>
      <c r="BN196" s="373">
        <v>0</v>
      </c>
      <c r="BO196" s="373" t="s">
        <v>1548</v>
      </c>
      <c r="BP196" s="373">
        <v>0</v>
      </c>
      <c r="BQ196" s="373">
        <v>0</v>
      </c>
      <c r="BR196" s="373" t="s">
        <v>1548</v>
      </c>
      <c r="BS196" s="373">
        <v>0</v>
      </c>
      <c r="BT196" s="373">
        <v>0</v>
      </c>
      <c r="BU196" s="373" t="s">
        <v>1548</v>
      </c>
      <c r="BV196" s="373">
        <v>0</v>
      </c>
      <c r="BW196" s="373">
        <v>194</v>
      </c>
      <c r="BX196" s="373" t="s">
        <v>1548</v>
      </c>
      <c r="BY196" s="373">
        <v>0</v>
      </c>
      <c r="BZ196" s="373">
        <v>0</v>
      </c>
      <c r="CA196" s="373" t="s">
        <v>1548</v>
      </c>
      <c r="CB196" s="373">
        <v>0</v>
      </c>
      <c r="CC196" s="373">
        <v>0</v>
      </c>
      <c r="CD196" s="373" t="s">
        <v>1548</v>
      </c>
      <c r="CE196" s="373">
        <v>0</v>
      </c>
      <c r="CF196" s="373">
        <v>0</v>
      </c>
      <c r="CG196" s="373" t="s">
        <v>1548</v>
      </c>
      <c r="CH196" s="373">
        <v>0</v>
      </c>
      <c r="CI196" s="373">
        <v>0</v>
      </c>
      <c r="CJ196" s="373" t="s">
        <v>1548</v>
      </c>
      <c r="CK196" s="373">
        <v>0</v>
      </c>
      <c r="CL196" s="373">
        <v>0</v>
      </c>
      <c r="CM196" s="373" t="s">
        <v>1548</v>
      </c>
      <c r="CN196" s="373">
        <v>0</v>
      </c>
      <c r="CO196" s="373">
        <v>0</v>
      </c>
      <c r="CP196" s="373" t="s">
        <v>1548</v>
      </c>
      <c r="CQ196" s="373">
        <v>0</v>
      </c>
      <c r="CR196" s="373">
        <v>0</v>
      </c>
      <c r="CS196" s="373" t="s">
        <v>1548</v>
      </c>
      <c r="CT196" s="373">
        <v>0</v>
      </c>
      <c r="CU196" s="373">
        <v>0</v>
      </c>
      <c r="CV196" s="373" t="s">
        <v>1548</v>
      </c>
      <c r="CW196" s="373">
        <v>0</v>
      </c>
      <c r="CX196" s="373">
        <v>0</v>
      </c>
      <c r="CY196" s="373" t="s">
        <v>1548</v>
      </c>
    </row>
    <row r="197" spans="1:103" ht="45" x14ac:dyDescent="0.25">
      <c r="A197" s="401" t="s">
        <v>1410</v>
      </c>
      <c r="B197" s="387" t="s">
        <v>1391</v>
      </c>
      <c r="C197" s="378" t="s">
        <v>1411</v>
      </c>
      <c r="D197" s="403" t="s">
        <v>1412</v>
      </c>
      <c r="E197" s="379">
        <v>0</v>
      </c>
      <c r="F197" s="368">
        <v>44</v>
      </c>
      <c r="G197" s="369" t="s">
        <v>668</v>
      </c>
      <c r="H197" s="370">
        <v>0</v>
      </c>
      <c r="I197" s="402">
        <v>0</v>
      </c>
      <c r="J197" s="371">
        <v>0</v>
      </c>
      <c r="K197" s="382">
        <v>0</v>
      </c>
      <c r="L197" s="371">
        <v>0</v>
      </c>
      <c r="M197" s="371">
        <v>0</v>
      </c>
      <c r="N197" s="372">
        <v>0</v>
      </c>
      <c r="O197" s="373">
        <v>0</v>
      </c>
      <c r="P197" s="374" t="s">
        <v>1548</v>
      </c>
      <c r="Q197" s="372">
        <v>0</v>
      </c>
      <c r="R197" s="373">
        <v>0</v>
      </c>
      <c r="S197" s="373" t="s">
        <v>1548</v>
      </c>
      <c r="T197" s="372">
        <v>0</v>
      </c>
      <c r="U197" s="373">
        <v>0</v>
      </c>
      <c r="V197" s="374" t="s">
        <v>1548</v>
      </c>
      <c r="W197" s="372">
        <v>0</v>
      </c>
      <c r="X197" s="373">
        <v>0</v>
      </c>
      <c r="Y197" s="373" t="s">
        <v>1548</v>
      </c>
      <c r="Z197" s="375">
        <v>0</v>
      </c>
      <c r="AA197" s="373">
        <v>0</v>
      </c>
      <c r="AB197" s="373" t="s">
        <v>1548</v>
      </c>
      <c r="AC197" s="372">
        <v>0</v>
      </c>
      <c r="AD197" s="373">
        <v>0</v>
      </c>
      <c r="AE197" s="373" t="s">
        <v>1548</v>
      </c>
      <c r="AF197" s="375">
        <v>0</v>
      </c>
      <c r="AG197" s="373">
        <v>0</v>
      </c>
      <c r="AH197" s="373" t="s">
        <v>1548</v>
      </c>
      <c r="AI197" s="372">
        <v>0</v>
      </c>
      <c r="AJ197" s="373">
        <v>0</v>
      </c>
      <c r="AK197" s="373" t="s">
        <v>1548</v>
      </c>
      <c r="AL197" s="372">
        <v>0</v>
      </c>
      <c r="AM197" s="373">
        <v>0</v>
      </c>
      <c r="AN197" s="373" t="s">
        <v>1548</v>
      </c>
      <c r="AO197" s="372">
        <v>0</v>
      </c>
      <c r="AP197" s="373">
        <v>0</v>
      </c>
      <c r="AQ197" s="373" t="s">
        <v>1548</v>
      </c>
      <c r="AR197" s="375">
        <v>0</v>
      </c>
      <c r="AS197" s="373">
        <v>0</v>
      </c>
      <c r="AT197" s="373" t="s">
        <v>1548</v>
      </c>
      <c r="AU197" s="373">
        <v>0</v>
      </c>
      <c r="AV197" s="373">
        <v>0</v>
      </c>
      <c r="AW197" s="373" t="s">
        <v>1548</v>
      </c>
      <c r="AX197" s="373">
        <v>0</v>
      </c>
      <c r="AY197" s="373">
        <v>0</v>
      </c>
      <c r="AZ197" s="373" t="s">
        <v>1548</v>
      </c>
      <c r="BA197" s="373">
        <v>0</v>
      </c>
      <c r="BB197" s="373">
        <v>0</v>
      </c>
      <c r="BC197" s="373" t="s">
        <v>1548</v>
      </c>
      <c r="BD197" s="373">
        <v>0</v>
      </c>
      <c r="BE197" s="373">
        <v>0</v>
      </c>
      <c r="BF197" s="373" t="s">
        <v>1548</v>
      </c>
      <c r="BG197" s="373">
        <v>0</v>
      </c>
      <c r="BH197" s="373">
        <v>0</v>
      </c>
      <c r="BI197" s="373" t="s">
        <v>1548</v>
      </c>
      <c r="BJ197" s="373">
        <v>0</v>
      </c>
      <c r="BK197" s="373">
        <v>0</v>
      </c>
      <c r="BL197" s="373" t="s">
        <v>1548</v>
      </c>
      <c r="BM197" s="373">
        <v>0</v>
      </c>
      <c r="BN197" s="373">
        <v>0</v>
      </c>
      <c r="BO197" s="373" t="s">
        <v>1548</v>
      </c>
      <c r="BP197" s="373">
        <v>0</v>
      </c>
      <c r="BQ197" s="373">
        <v>0</v>
      </c>
      <c r="BR197" s="373" t="s">
        <v>1548</v>
      </c>
      <c r="BS197" s="373">
        <v>0</v>
      </c>
      <c r="BT197" s="373">
        <v>0</v>
      </c>
      <c r="BU197" s="373" t="s">
        <v>1548</v>
      </c>
      <c r="BV197" s="373">
        <v>0</v>
      </c>
      <c r="BW197" s="373">
        <v>18</v>
      </c>
      <c r="BX197" s="373" t="s">
        <v>1548</v>
      </c>
      <c r="BY197" s="373">
        <v>0</v>
      </c>
      <c r="BZ197" s="373">
        <v>26</v>
      </c>
      <c r="CA197" s="373" t="s">
        <v>1548</v>
      </c>
      <c r="CB197" s="373">
        <v>0</v>
      </c>
      <c r="CC197" s="373">
        <v>0</v>
      </c>
      <c r="CD197" s="373" t="s">
        <v>1548</v>
      </c>
      <c r="CE197" s="373">
        <v>0</v>
      </c>
      <c r="CF197" s="373">
        <v>0</v>
      </c>
      <c r="CG197" s="373" t="s">
        <v>1548</v>
      </c>
      <c r="CH197" s="373">
        <v>0</v>
      </c>
      <c r="CI197" s="373">
        <v>0</v>
      </c>
      <c r="CJ197" s="373" t="s">
        <v>1548</v>
      </c>
      <c r="CK197" s="373">
        <v>0</v>
      </c>
      <c r="CL197" s="373">
        <v>0</v>
      </c>
      <c r="CM197" s="373" t="s">
        <v>1548</v>
      </c>
      <c r="CN197" s="373">
        <v>0</v>
      </c>
      <c r="CO197" s="373">
        <v>0</v>
      </c>
      <c r="CP197" s="373" t="s">
        <v>1548</v>
      </c>
      <c r="CQ197" s="373">
        <v>0</v>
      </c>
      <c r="CR197" s="373">
        <v>0</v>
      </c>
      <c r="CS197" s="373" t="s">
        <v>1548</v>
      </c>
      <c r="CT197" s="373">
        <v>0</v>
      </c>
      <c r="CU197" s="373">
        <v>0</v>
      </c>
      <c r="CV197" s="373" t="s">
        <v>1548</v>
      </c>
      <c r="CW197" s="373">
        <v>0</v>
      </c>
      <c r="CX197" s="373">
        <v>0</v>
      </c>
      <c r="CY197" s="373" t="s">
        <v>1548</v>
      </c>
    </row>
    <row r="198" spans="1:103" ht="45" x14ac:dyDescent="0.25">
      <c r="A198" s="401" t="s">
        <v>1413</v>
      </c>
      <c r="B198" s="387" t="s">
        <v>1391</v>
      </c>
      <c r="C198" s="378" t="s">
        <v>1414</v>
      </c>
      <c r="D198" s="403" t="s">
        <v>1415</v>
      </c>
      <c r="E198" s="379">
        <v>0</v>
      </c>
      <c r="F198" s="368">
        <v>44</v>
      </c>
      <c r="G198" s="369" t="s">
        <v>668</v>
      </c>
      <c r="H198" s="370">
        <v>0</v>
      </c>
      <c r="I198" s="402">
        <v>0</v>
      </c>
      <c r="J198" s="371">
        <v>0</v>
      </c>
      <c r="K198" s="382">
        <v>0</v>
      </c>
      <c r="L198" s="371">
        <v>0</v>
      </c>
      <c r="M198" s="371">
        <v>0</v>
      </c>
      <c r="N198" s="372">
        <v>0</v>
      </c>
      <c r="O198" s="373">
        <v>0</v>
      </c>
      <c r="P198" s="374" t="s">
        <v>1548</v>
      </c>
      <c r="Q198" s="372">
        <v>0</v>
      </c>
      <c r="R198" s="373">
        <v>0</v>
      </c>
      <c r="S198" s="373" t="s">
        <v>1548</v>
      </c>
      <c r="T198" s="372">
        <v>0</v>
      </c>
      <c r="U198" s="373">
        <v>0</v>
      </c>
      <c r="V198" s="374" t="s">
        <v>1548</v>
      </c>
      <c r="W198" s="372">
        <v>0</v>
      </c>
      <c r="X198" s="373">
        <v>0</v>
      </c>
      <c r="Y198" s="373" t="s">
        <v>1548</v>
      </c>
      <c r="Z198" s="375">
        <v>0</v>
      </c>
      <c r="AA198" s="373">
        <v>0</v>
      </c>
      <c r="AB198" s="373" t="s">
        <v>1548</v>
      </c>
      <c r="AC198" s="372">
        <v>0</v>
      </c>
      <c r="AD198" s="373">
        <v>0</v>
      </c>
      <c r="AE198" s="373" t="s">
        <v>1548</v>
      </c>
      <c r="AF198" s="375">
        <v>0</v>
      </c>
      <c r="AG198" s="373">
        <v>0</v>
      </c>
      <c r="AH198" s="373" t="s">
        <v>1548</v>
      </c>
      <c r="AI198" s="372">
        <v>0</v>
      </c>
      <c r="AJ198" s="373">
        <v>0</v>
      </c>
      <c r="AK198" s="373" t="s">
        <v>1548</v>
      </c>
      <c r="AL198" s="372">
        <v>0</v>
      </c>
      <c r="AM198" s="373">
        <v>0</v>
      </c>
      <c r="AN198" s="373" t="s">
        <v>1548</v>
      </c>
      <c r="AO198" s="372">
        <v>0</v>
      </c>
      <c r="AP198" s="373">
        <v>0</v>
      </c>
      <c r="AQ198" s="373" t="s">
        <v>1548</v>
      </c>
      <c r="AR198" s="375">
        <v>0</v>
      </c>
      <c r="AS198" s="373">
        <v>0</v>
      </c>
      <c r="AT198" s="373" t="s">
        <v>1548</v>
      </c>
      <c r="AU198" s="373">
        <v>0</v>
      </c>
      <c r="AV198" s="373">
        <v>0</v>
      </c>
      <c r="AW198" s="373" t="s">
        <v>1548</v>
      </c>
      <c r="AX198" s="373">
        <v>0</v>
      </c>
      <c r="AY198" s="373">
        <v>0</v>
      </c>
      <c r="AZ198" s="373" t="s">
        <v>1548</v>
      </c>
      <c r="BA198" s="373">
        <v>0</v>
      </c>
      <c r="BB198" s="373">
        <v>0</v>
      </c>
      <c r="BC198" s="373" t="s">
        <v>1548</v>
      </c>
      <c r="BD198" s="373">
        <v>0</v>
      </c>
      <c r="BE198" s="373">
        <v>0</v>
      </c>
      <c r="BF198" s="373" t="s">
        <v>1548</v>
      </c>
      <c r="BG198" s="373">
        <v>0</v>
      </c>
      <c r="BH198" s="373">
        <v>0</v>
      </c>
      <c r="BI198" s="373" t="s">
        <v>1548</v>
      </c>
      <c r="BJ198" s="373">
        <v>0</v>
      </c>
      <c r="BK198" s="373">
        <v>0</v>
      </c>
      <c r="BL198" s="373" t="s">
        <v>1548</v>
      </c>
      <c r="BM198" s="373">
        <v>0</v>
      </c>
      <c r="BN198" s="373">
        <v>0</v>
      </c>
      <c r="BO198" s="373" t="s">
        <v>1548</v>
      </c>
      <c r="BP198" s="373">
        <v>0</v>
      </c>
      <c r="BQ198" s="373">
        <v>0</v>
      </c>
      <c r="BR198" s="373" t="s">
        <v>1548</v>
      </c>
      <c r="BS198" s="373">
        <v>0</v>
      </c>
      <c r="BT198" s="373">
        <v>0</v>
      </c>
      <c r="BU198" s="373" t="s">
        <v>1548</v>
      </c>
      <c r="BV198" s="373">
        <v>0</v>
      </c>
      <c r="BW198" s="373">
        <v>26</v>
      </c>
      <c r="BX198" s="373" t="s">
        <v>1548</v>
      </c>
      <c r="BY198" s="373">
        <v>0</v>
      </c>
      <c r="BZ198" s="373">
        <v>18</v>
      </c>
      <c r="CA198" s="373" t="s">
        <v>1548</v>
      </c>
      <c r="CB198" s="373">
        <v>0</v>
      </c>
      <c r="CC198" s="373">
        <v>0</v>
      </c>
      <c r="CD198" s="373" t="s">
        <v>1548</v>
      </c>
      <c r="CE198" s="373">
        <v>0</v>
      </c>
      <c r="CF198" s="373">
        <v>0</v>
      </c>
      <c r="CG198" s="373" t="s">
        <v>1548</v>
      </c>
      <c r="CH198" s="373">
        <v>0</v>
      </c>
      <c r="CI198" s="373">
        <v>0</v>
      </c>
      <c r="CJ198" s="373" t="s">
        <v>1548</v>
      </c>
      <c r="CK198" s="373">
        <v>0</v>
      </c>
      <c r="CL198" s="373">
        <v>0</v>
      </c>
      <c r="CM198" s="373" t="s">
        <v>1548</v>
      </c>
      <c r="CN198" s="373">
        <v>0</v>
      </c>
      <c r="CO198" s="373">
        <v>0</v>
      </c>
      <c r="CP198" s="373" t="s">
        <v>1548</v>
      </c>
      <c r="CQ198" s="373">
        <v>0</v>
      </c>
      <c r="CR198" s="373">
        <v>0</v>
      </c>
      <c r="CS198" s="373" t="s">
        <v>1548</v>
      </c>
      <c r="CT198" s="373">
        <v>0</v>
      </c>
      <c r="CU198" s="373">
        <v>0</v>
      </c>
      <c r="CV198" s="373" t="s">
        <v>1548</v>
      </c>
      <c r="CW198" s="373">
        <v>0</v>
      </c>
      <c r="CX198" s="373">
        <v>0</v>
      </c>
      <c r="CY198" s="373" t="s">
        <v>1548</v>
      </c>
    </row>
    <row r="199" spans="1:103" ht="56.25" x14ac:dyDescent="0.25">
      <c r="A199" s="356" t="s">
        <v>1416</v>
      </c>
      <c r="B199" s="241" t="s">
        <v>1417</v>
      </c>
      <c r="C199" s="246" t="s">
        <v>4</v>
      </c>
      <c r="D199" s="248"/>
      <c r="E199" s="384"/>
      <c r="F199" s="385"/>
      <c r="G199" s="385"/>
      <c r="H199" s="400">
        <v>0</v>
      </c>
      <c r="I199" s="359"/>
      <c r="J199" s="360" t="s">
        <v>1548</v>
      </c>
      <c r="K199" s="361">
        <v>0</v>
      </c>
      <c r="L199" s="362"/>
      <c r="M199" s="364"/>
      <c r="N199" s="363"/>
      <c r="O199" s="359"/>
      <c r="P199" s="364"/>
      <c r="Q199" s="361">
        <v>0</v>
      </c>
      <c r="R199" s="362">
        <v>0</v>
      </c>
      <c r="S199" s="362" t="s">
        <v>1548</v>
      </c>
      <c r="T199" s="361"/>
      <c r="U199" s="362"/>
      <c r="V199" s="362"/>
      <c r="W199" s="404"/>
      <c r="X199" s="362"/>
      <c r="Y199" s="362"/>
      <c r="Z199" s="363"/>
      <c r="AA199" s="362"/>
      <c r="AB199" s="362"/>
      <c r="AC199" s="361"/>
      <c r="AD199" s="362"/>
      <c r="AE199" s="362"/>
      <c r="AF199" s="363"/>
      <c r="AG199" s="362"/>
      <c r="AH199" s="362"/>
      <c r="AI199" s="361"/>
      <c r="AJ199" s="362"/>
      <c r="AK199" s="362"/>
      <c r="AL199" s="361"/>
      <c r="AM199" s="362"/>
      <c r="AN199" s="362"/>
      <c r="AO199" s="361"/>
      <c r="AP199" s="362"/>
      <c r="AQ199" s="362"/>
      <c r="AR199" s="363"/>
      <c r="AS199" s="362"/>
      <c r="AT199" s="362"/>
      <c r="AU199" s="362"/>
      <c r="AV199" s="362"/>
      <c r="AW199" s="362"/>
      <c r="AX199" s="362"/>
      <c r="AY199" s="362"/>
      <c r="AZ199" s="362"/>
      <c r="BA199" s="362"/>
      <c r="BB199" s="362"/>
      <c r="BC199" s="362"/>
      <c r="BD199" s="362"/>
      <c r="BE199" s="362"/>
      <c r="BF199" s="362"/>
      <c r="BG199" s="362"/>
      <c r="BH199" s="362"/>
      <c r="BI199" s="362"/>
      <c r="BJ199" s="362"/>
      <c r="BK199" s="362"/>
      <c r="BL199" s="362"/>
      <c r="BM199" s="362"/>
      <c r="BN199" s="362"/>
      <c r="BO199" s="362"/>
      <c r="BP199" s="362"/>
      <c r="BQ199" s="362"/>
      <c r="BR199" s="362"/>
      <c r="BS199" s="362"/>
      <c r="BT199" s="362"/>
      <c r="BU199" s="362"/>
      <c r="BV199" s="362"/>
      <c r="BW199" s="362"/>
      <c r="BX199" s="362"/>
      <c r="BY199" s="362"/>
      <c r="BZ199" s="362"/>
      <c r="CA199" s="362"/>
      <c r="CB199" s="362"/>
      <c r="CC199" s="362"/>
      <c r="CD199" s="362"/>
      <c r="CE199" s="362"/>
      <c r="CF199" s="362"/>
      <c r="CG199" s="362"/>
      <c r="CH199" s="362"/>
      <c r="CI199" s="362"/>
      <c r="CJ199" s="362"/>
      <c r="CK199" s="362"/>
      <c r="CL199" s="362"/>
      <c r="CM199" s="362"/>
      <c r="CN199" s="362"/>
      <c r="CO199" s="362"/>
      <c r="CP199" s="362"/>
      <c r="CQ199" s="362"/>
      <c r="CR199" s="362"/>
      <c r="CS199" s="362"/>
      <c r="CT199" s="362"/>
      <c r="CU199" s="362"/>
      <c r="CV199" s="362"/>
      <c r="CW199" s="362"/>
      <c r="CX199" s="362"/>
      <c r="CY199" s="362"/>
    </row>
    <row r="200" spans="1:103" ht="45" x14ac:dyDescent="0.25">
      <c r="A200" s="401" t="s">
        <v>1418</v>
      </c>
      <c r="B200" s="405" t="s">
        <v>1419</v>
      </c>
      <c r="C200" s="255" t="s">
        <v>1420</v>
      </c>
      <c r="D200" s="376" t="s">
        <v>1421</v>
      </c>
      <c r="E200" s="379">
        <v>1122</v>
      </c>
      <c r="F200" s="368">
        <v>1047</v>
      </c>
      <c r="G200" s="369">
        <v>0.9331550802139037</v>
      </c>
      <c r="H200" s="380">
        <v>11</v>
      </c>
      <c r="I200" s="381">
        <v>11</v>
      </c>
      <c r="J200" s="371">
        <v>100</v>
      </c>
      <c r="K200" s="372">
        <v>125</v>
      </c>
      <c r="L200" s="373">
        <v>117</v>
      </c>
      <c r="M200" s="374">
        <v>93.600000000000009</v>
      </c>
      <c r="N200" s="372">
        <v>7</v>
      </c>
      <c r="O200" s="373">
        <v>7</v>
      </c>
      <c r="P200" s="374">
        <v>100</v>
      </c>
      <c r="Q200" s="372">
        <v>23</v>
      </c>
      <c r="R200" s="373">
        <v>21</v>
      </c>
      <c r="S200" s="373">
        <v>91.304347826086953</v>
      </c>
      <c r="T200" s="372">
        <v>46</v>
      </c>
      <c r="U200" s="373">
        <v>38</v>
      </c>
      <c r="V200" s="374">
        <v>82.608695652173907</v>
      </c>
      <c r="W200" s="372">
        <v>123</v>
      </c>
      <c r="X200" s="373">
        <v>123</v>
      </c>
      <c r="Y200" s="373">
        <v>100</v>
      </c>
      <c r="Z200" s="375">
        <v>27</v>
      </c>
      <c r="AA200" s="373">
        <v>27</v>
      </c>
      <c r="AB200" s="373">
        <v>100</v>
      </c>
      <c r="AC200" s="372">
        <v>16</v>
      </c>
      <c r="AD200" s="373">
        <v>16</v>
      </c>
      <c r="AE200" s="373">
        <v>100</v>
      </c>
      <c r="AF200" s="375">
        <v>19</v>
      </c>
      <c r="AG200" s="373">
        <v>17</v>
      </c>
      <c r="AH200" s="373">
        <v>89.473684210526315</v>
      </c>
      <c r="AI200" s="372">
        <v>42</v>
      </c>
      <c r="AJ200" s="373">
        <v>39</v>
      </c>
      <c r="AK200" s="373">
        <v>92.857142857142861</v>
      </c>
      <c r="AL200" s="372">
        <v>25</v>
      </c>
      <c r="AM200" s="373">
        <v>21</v>
      </c>
      <c r="AN200" s="373">
        <v>84</v>
      </c>
      <c r="AO200" s="372">
        <v>30</v>
      </c>
      <c r="AP200" s="373">
        <v>27</v>
      </c>
      <c r="AQ200" s="373">
        <v>90</v>
      </c>
      <c r="AR200" s="375">
        <v>30</v>
      </c>
      <c r="AS200" s="373">
        <v>30</v>
      </c>
      <c r="AT200" s="373">
        <v>100</v>
      </c>
      <c r="AU200" s="373">
        <v>117</v>
      </c>
      <c r="AV200" s="373">
        <v>113</v>
      </c>
      <c r="AW200" s="373">
        <v>96.581196581196579</v>
      </c>
      <c r="AX200" s="373">
        <v>9</v>
      </c>
      <c r="AY200" s="373">
        <v>9</v>
      </c>
      <c r="AZ200" s="373">
        <v>100</v>
      </c>
      <c r="BA200" s="373">
        <v>4</v>
      </c>
      <c r="BB200" s="373">
        <v>4</v>
      </c>
      <c r="BC200" s="373">
        <v>100</v>
      </c>
      <c r="BD200" s="373">
        <v>15</v>
      </c>
      <c r="BE200" s="373">
        <v>15</v>
      </c>
      <c r="BF200" s="373">
        <v>100</v>
      </c>
      <c r="BG200" s="373">
        <v>37</v>
      </c>
      <c r="BH200" s="373">
        <v>3</v>
      </c>
      <c r="BI200" s="373">
        <v>8.1081081081081088</v>
      </c>
      <c r="BJ200" s="373">
        <v>30</v>
      </c>
      <c r="BK200" s="373">
        <v>26</v>
      </c>
      <c r="BL200" s="373">
        <v>86.666666666666671</v>
      </c>
      <c r="BM200" s="373">
        <v>29</v>
      </c>
      <c r="BN200" s="373">
        <v>29</v>
      </c>
      <c r="BO200" s="373">
        <v>100</v>
      </c>
      <c r="BP200" s="373">
        <v>64</v>
      </c>
      <c r="BQ200" s="373">
        <v>64</v>
      </c>
      <c r="BR200" s="373">
        <v>100</v>
      </c>
      <c r="BS200" s="373">
        <v>40</v>
      </c>
      <c r="BT200" s="373">
        <v>40</v>
      </c>
      <c r="BU200" s="373">
        <v>100</v>
      </c>
      <c r="BV200" s="373">
        <v>13</v>
      </c>
      <c r="BW200" s="373">
        <v>13</v>
      </c>
      <c r="BX200" s="373">
        <v>100</v>
      </c>
      <c r="BY200" s="373">
        <v>12</v>
      </c>
      <c r="BZ200" s="373">
        <v>12</v>
      </c>
      <c r="CA200" s="373">
        <v>100</v>
      </c>
      <c r="CB200" s="373">
        <v>14</v>
      </c>
      <c r="CC200" s="373">
        <v>14</v>
      </c>
      <c r="CD200" s="373">
        <v>100</v>
      </c>
      <c r="CE200" s="373">
        <v>2</v>
      </c>
      <c r="CF200" s="373">
        <v>2</v>
      </c>
      <c r="CG200" s="373">
        <v>100</v>
      </c>
      <c r="CH200" s="373">
        <v>87</v>
      </c>
      <c r="CI200" s="373">
        <v>87</v>
      </c>
      <c r="CJ200" s="373">
        <v>100</v>
      </c>
      <c r="CK200" s="373">
        <v>26</v>
      </c>
      <c r="CL200" s="373">
        <v>26</v>
      </c>
      <c r="CM200" s="373">
        <v>100</v>
      </c>
      <c r="CN200" s="373">
        <v>47</v>
      </c>
      <c r="CO200" s="373">
        <v>45</v>
      </c>
      <c r="CP200" s="373">
        <v>95.744680851063833</v>
      </c>
      <c r="CQ200" s="373">
        <v>42</v>
      </c>
      <c r="CR200" s="373">
        <v>41</v>
      </c>
      <c r="CS200" s="373">
        <v>97.61904761904762</v>
      </c>
      <c r="CT200" s="373">
        <v>6</v>
      </c>
      <c r="CU200" s="373">
        <v>6</v>
      </c>
      <c r="CV200" s="373">
        <v>100</v>
      </c>
      <c r="CW200" s="373">
        <v>4</v>
      </c>
      <c r="CX200" s="373">
        <v>4</v>
      </c>
      <c r="CY200" s="373">
        <v>100</v>
      </c>
    </row>
    <row r="201" spans="1:103" ht="56.25" x14ac:dyDescent="0.25">
      <c r="A201" s="401" t="s">
        <v>1422</v>
      </c>
      <c r="B201" s="405" t="s">
        <v>1417</v>
      </c>
      <c r="C201" s="255"/>
      <c r="D201" s="255" t="s">
        <v>1423</v>
      </c>
      <c r="E201" s="379">
        <v>4494</v>
      </c>
      <c r="F201" s="368">
        <v>5127</v>
      </c>
      <c r="G201" s="369">
        <v>1.1408544726301735</v>
      </c>
      <c r="H201" s="380">
        <v>57</v>
      </c>
      <c r="I201" s="381">
        <v>61</v>
      </c>
      <c r="J201" s="371">
        <v>107.01754385964912</v>
      </c>
      <c r="K201" s="372">
        <v>437</v>
      </c>
      <c r="L201" s="373">
        <v>425</v>
      </c>
      <c r="M201" s="374">
        <v>97.254004576659042</v>
      </c>
      <c r="N201" s="372">
        <v>34</v>
      </c>
      <c r="O201" s="373">
        <v>37</v>
      </c>
      <c r="P201" s="374">
        <v>108.8235294117647</v>
      </c>
      <c r="Q201" s="372">
        <v>70</v>
      </c>
      <c r="R201" s="373">
        <v>66</v>
      </c>
      <c r="S201" s="373">
        <v>94.285714285714278</v>
      </c>
      <c r="T201" s="372">
        <v>163</v>
      </c>
      <c r="U201" s="373">
        <v>187</v>
      </c>
      <c r="V201" s="374">
        <v>114.7239263803681</v>
      </c>
      <c r="W201" s="372">
        <v>614</v>
      </c>
      <c r="X201" s="373">
        <v>620</v>
      </c>
      <c r="Y201" s="373">
        <v>100.9771986970684</v>
      </c>
      <c r="Z201" s="375">
        <v>110</v>
      </c>
      <c r="AA201" s="373">
        <v>112</v>
      </c>
      <c r="AB201" s="373">
        <v>101.81818181818181</v>
      </c>
      <c r="AC201" s="372">
        <v>60</v>
      </c>
      <c r="AD201" s="373">
        <v>60</v>
      </c>
      <c r="AE201" s="373">
        <v>100</v>
      </c>
      <c r="AF201" s="375">
        <v>57</v>
      </c>
      <c r="AG201" s="373">
        <v>46</v>
      </c>
      <c r="AH201" s="373">
        <v>80.701754385964904</v>
      </c>
      <c r="AI201" s="372">
        <v>157</v>
      </c>
      <c r="AJ201" s="373">
        <v>174</v>
      </c>
      <c r="AK201" s="373">
        <v>110.828025477707</v>
      </c>
      <c r="AL201" s="372">
        <v>142</v>
      </c>
      <c r="AM201" s="373">
        <v>170</v>
      </c>
      <c r="AN201" s="373">
        <v>119.71830985915493</v>
      </c>
      <c r="AO201" s="372">
        <v>93</v>
      </c>
      <c r="AP201" s="373">
        <v>95</v>
      </c>
      <c r="AQ201" s="373">
        <v>102.15053763440861</v>
      </c>
      <c r="AR201" s="375">
        <v>202</v>
      </c>
      <c r="AS201" s="373">
        <v>357</v>
      </c>
      <c r="AT201" s="373">
        <v>176.73267326732673</v>
      </c>
      <c r="AU201" s="373">
        <v>305</v>
      </c>
      <c r="AV201" s="373">
        <v>332</v>
      </c>
      <c r="AW201" s="373">
        <v>108.85245901639344</v>
      </c>
      <c r="AX201" s="373">
        <v>18</v>
      </c>
      <c r="AY201" s="373">
        <v>23</v>
      </c>
      <c r="AZ201" s="373">
        <v>127.77777777777777</v>
      </c>
      <c r="BA201" s="373">
        <v>10</v>
      </c>
      <c r="BB201" s="373">
        <v>18</v>
      </c>
      <c r="BC201" s="373">
        <v>180</v>
      </c>
      <c r="BD201" s="373">
        <v>72</v>
      </c>
      <c r="BE201" s="373">
        <v>87</v>
      </c>
      <c r="BF201" s="373">
        <v>120.83333333333333</v>
      </c>
      <c r="BG201" s="373">
        <v>210</v>
      </c>
      <c r="BH201" s="373">
        <v>319</v>
      </c>
      <c r="BI201" s="373">
        <v>151.9047619047619</v>
      </c>
      <c r="BJ201" s="373">
        <v>113</v>
      </c>
      <c r="BK201" s="373">
        <v>96</v>
      </c>
      <c r="BL201" s="373">
        <v>84.955752212389385</v>
      </c>
      <c r="BM201" s="373">
        <v>82</v>
      </c>
      <c r="BN201" s="373">
        <v>117</v>
      </c>
      <c r="BO201" s="373">
        <v>142.6829268292683</v>
      </c>
      <c r="BP201" s="373">
        <v>291</v>
      </c>
      <c r="BQ201" s="373">
        <v>367</v>
      </c>
      <c r="BR201" s="373">
        <v>126.1168384879725</v>
      </c>
      <c r="BS201" s="373">
        <v>170</v>
      </c>
      <c r="BT201" s="373">
        <v>164</v>
      </c>
      <c r="BU201" s="373">
        <v>96.470588235294116</v>
      </c>
      <c r="BV201" s="373">
        <v>98</v>
      </c>
      <c r="BW201" s="373">
        <v>105</v>
      </c>
      <c r="BX201" s="373">
        <v>107.14285714285714</v>
      </c>
      <c r="BY201" s="373">
        <v>74</v>
      </c>
      <c r="BZ201" s="373">
        <v>90</v>
      </c>
      <c r="CA201" s="373">
        <v>121.62162162162163</v>
      </c>
      <c r="CB201" s="373">
        <v>98</v>
      </c>
      <c r="CC201" s="373">
        <v>136</v>
      </c>
      <c r="CD201" s="373">
        <v>138.77551020408163</v>
      </c>
      <c r="CE201" s="373">
        <v>16</v>
      </c>
      <c r="CF201" s="373">
        <v>16</v>
      </c>
      <c r="CG201" s="373">
        <v>100</v>
      </c>
      <c r="CH201" s="373">
        <v>261</v>
      </c>
      <c r="CI201" s="373">
        <v>307</v>
      </c>
      <c r="CJ201" s="373">
        <v>117.62452107279692</v>
      </c>
      <c r="CK201" s="373">
        <v>101</v>
      </c>
      <c r="CL201" s="373">
        <v>134</v>
      </c>
      <c r="CM201" s="373">
        <v>132.67326732673268</v>
      </c>
      <c r="CN201" s="373">
        <v>246</v>
      </c>
      <c r="CO201" s="373">
        <v>231</v>
      </c>
      <c r="CP201" s="373">
        <v>93.902439024390233</v>
      </c>
      <c r="CQ201" s="373">
        <v>111</v>
      </c>
      <c r="CR201" s="373">
        <v>148</v>
      </c>
      <c r="CS201" s="373">
        <v>133.33333333333331</v>
      </c>
      <c r="CT201" s="373">
        <v>12</v>
      </c>
      <c r="CU201" s="373">
        <v>11</v>
      </c>
      <c r="CV201" s="373">
        <v>91.666666666666657</v>
      </c>
      <c r="CW201" s="373">
        <v>10</v>
      </c>
      <c r="CX201" s="373">
        <v>16</v>
      </c>
      <c r="CY201" s="373">
        <v>160</v>
      </c>
    </row>
    <row r="202" spans="1:103" ht="56.25" x14ac:dyDescent="0.25">
      <c r="A202" s="401" t="s">
        <v>1424</v>
      </c>
      <c r="B202" s="405" t="s">
        <v>1417</v>
      </c>
      <c r="C202" s="255" t="s">
        <v>1425</v>
      </c>
      <c r="D202" s="255" t="s">
        <v>1426</v>
      </c>
      <c r="E202" s="379">
        <v>1539</v>
      </c>
      <c r="F202" s="368">
        <v>1667</v>
      </c>
      <c r="G202" s="369">
        <v>1.083170890188434</v>
      </c>
      <c r="H202" s="380">
        <v>0</v>
      </c>
      <c r="I202" s="381">
        <v>1</v>
      </c>
      <c r="J202" s="371" t="s">
        <v>1548</v>
      </c>
      <c r="K202" s="372">
        <v>142</v>
      </c>
      <c r="L202" s="373">
        <v>109</v>
      </c>
      <c r="M202" s="374">
        <v>76.760563380281681</v>
      </c>
      <c r="N202" s="372">
        <v>30</v>
      </c>
      <c r="O202" s="373">
        <v>43</v>
      </c>
      <c r="P202" s="374">
        <v>143.33333333333334</v>
      </c>
      <c r="Q202" s="372">
        <v>29</v>
      </c>
      <c r="R202" s="373">
        <v>34</v>
      </c>
      <c r="S202" s="373">
        <v>117.24137931034481</v>
      </c>
      <c r="T202" s="372">
        <v>46</v>
      </c>
      <c r="U202" s="373">
        <v>24</v>
      </c>
      <c r="V202" s="374">
        <v>52.173913043478258</v>
      </c>
      <c r="W202" s="372">
        <v>52</v>
      </c>
      <c r="X202" s="373">
        <v>49</v>
      </c>
      <c r="Y202" s="373">
        <v>94.230769230769226</v>
      </c>
      <c r="Z202" s="375">
        <v>25</v>
      </c>
      <c r="AA202" s="373">
        <v>26</v>
      </c>
      <c r="AB202" s="373">
        <v>104</v>
      </c>
      <c r="AC202" s="372">
        <v>0</v>
      </c>
      <c r="AD202" s="373">
        <v>30</v>
      </c>
      <c r="AE202" s="373" t="s">
        <v>1548</v>
      </c>
      <c r="AF202" s="375">
        <v>52</v>
      </c>
      <c r="AG202" s="373">
        <v>146</v>
      </c>
      <c r="AH202" s="373">
        <v>280.76923076923077</v>
      </c>
      <c r="AI202" s="372">
        <v>90</v>
      </c>
      <c r="AJ202" s="373">
        <v>52</v>
      </c>
      <c r="AK202" s="373">
        <v>57.777777777777771</v>
      </c>
      <c r="AL202" s="372">
        <v>109</v>
      </c>
      <c r="AM202" s="373">
        <v>135</v>
      </c>
      <c r="AN202" s="373">
        <v>123.8532110091743</v>
      </c>
      <c r="AO202" s="372">
        <v>20</v>
      </c>
      <c r="AP202" s="373">
        <v>7</v>
      </c>
      <c r="AQ202" s="373">
        <v>35</v>
      </c>
      <c r="AR202" s="375">
        <v>70</v>
      </c>
      <c r="AS202" s="373">
        <v>135</v>
      </c>
      <c r="AT202" s="373">
        <v>192.85714285714286</v>
      </c>
      <c r="AU202" s="373">
        <v>90</v>
      </c>
      <c r="AV202" s="373">
        <v>111</v>
      </c>
      <c r="AW202" s="373">
        <v>123.33333333333334</v>
      </c>
      <c r="AX202" s="373">
        <v>2</v>
      </c>
      <c r="AY202" s="373">
        <v>6</v>
      </c>
      <c r="AZ202" s="373">
        <v>300</v>
      </c>
      <c r="BA202" s="373">
        <v>0</v>
      </c>
      <c r="BB202" s="373">
        <v>21</v>
      </c>
      <c r="BC202" s="373" t="s">
        <v>1548</v>
      </c>
      <c r="BD202" s="373">
        <v>26</v>
      </c>
      <c r="BE202" s="373">
        <v>17</v>
      </c>
      <c r="BF202" s="373">
        <v>65.384615384615387</v>
      </c>
      <c r="BG202" s="373">
        <v>40</v>
      </c>
      <c r="BH202" s="373">
        <v>39</v>
      </c>
      <c r="BI202" s="373">
        <v>97.5</v>
      </c>
      <c r="BJ202" s="373">
        <v>80</v>
      </c>
      <c r="BK202" s="373">
        <v>81</v>
      </c>
      <c r="BL202" s="373">
        <v>101.25</v>
      </c>
      <c r="BM202" s="373">
        <v>40</v>
      </c>
      <c r="BN202" s="373">
        <v>82</v>
      </c>
      <c r="BO202" s="373">
        <v>204.99999999999997</v>
      </c>
      <c r="BP202" s="373">
        <v>80</v>
      </c>
      <c r="BQ202" s="373">
        <v>39</v>
      </c>
      <c r="BR202" s="373">
        <v>48.75</v>
      </c>
      <c r="BS202" s="373">
        <v>100</v>
      </c>
      <c r="BT202" s="373">
        <v>153</v>
      </c>
      <c r="BU202" s="373">
        <v>153</v>
      </c>
      <c r="BV202" s="373">
        <v>20</v>
      </c>
      <c r="BW202" s="373">
        <v>31</v>
      </c>
      <c r="BX202" s="373">
        <v>155</v>
      </c>
      <c r="BY202" s="373">
        <v>25</v>
      </c>
      <c r="BZ202" s="373">
        <v>23</v>
      </c>
      <c r="CA202" s="373">
        <v>92</v>
      </c>
      <c r="CB202" s="373">
        <v>17</v>
      </c>
      <c r="CC202" s="373">
        <v>15</v>
      </c>
      <c r="CD202" s="373">
        <v>88.235294117647058</v>
      </c>
      <c r="CE202" s="373">
        <v>1</v>
      </c>
      <c r="CF202" s="373">
        <v>0</v>
      </c>
      <c r="CG202" s="373">
        <v>0</v>
      </c>
      <c r="CH202" s="373">
        <v>150</v>
      </c>
      <c r="CI202" s="373">
        <v>108</v>
      </c>
      <c r="CJ202" s="373">
        <v>72</v>
      </c>
      <c r="CK202" s="373">
        <v>55</v>
      </c>
      <c r="CL202" s="373">
        <v>44</v>
      </c>
      <c r="CM202" s="373">
        <v>80</v>
      </c>
      <c r="CN202" s="373">
        <v>58</v>
      </c>
      <c r="CO202" s="373">
        <v>32</v>
      </c>
      <c r="CP202" s="373">
        <v>55.172413793103445</v>
      </c>
      <c r="CQ202" s="373">
        <v>72</v>
      </c>
      <c r="CR202" s="373">
        <v>57</v>
      </c>
      <c r="CS202" s="373">
        <v>79.166666666666657</v>
      </c>
      <c r="CT202" s="373">
        <v>3</v>
      </c>
      <c r="CU202" s="373">
        <v>3</v>
      </c>
      <c r="CV202" s="373">
        <v>100</v>
      </c>
      <c r="CW202" s="373">
        <v>15</v>
      </c>
      <c r="CX202" s="373">
        <v>14</v>
      </c>
      <c r="CY202" s="373">
        <v>93.333333333333329</v>
      </c>
    </row>
    <row r="203" spans="1:103" ht="56.25" x14ac:dyDescent="0.25">
      <c r="A203" s="401" t="s">
        <v>1427</v>
      </c>
      <c r="B203" s="405" t="s">
        <v>1417</v>
      </c>
      <c r="C203" s="255" t="s">
        <v>1428</v>
      </c>
      <c r="D203" s="255" t="s">
        <v>1429</v>
      </c>
      <c r="E203" s="379">
        <v>404</v>
      </c>
      <c r="F203" s="368">
        <v>212</v>
      </c>
      <c r="G203" s="369">
        <v>0.52475247524752477</v>
      </c>
      <c r="H203" s="370">
        <v>0</v>
      </c>
      <c r="I203" s="371">
        <v>0</v>
      </c>
      <c r="J203" s="371" t="s">
        <v>1548</v>
      </c>
      <c r="K203" s="372">
        <v>20</v>
      </c>
      <c r="L203" s="373">
        <v>4</v>
      </c>
      <c r="M203" s="374">
        <v>20</v>
      </c>
      <c r="N203" s="372">
        <v>14</v>
      </c>
      <c r="O203" s="373">
        <v>6</v>
      </c>
      <c r="P203" s="374">
        <v>42.857142857142854</v>
      </c>
      <c r="Q203" s="372">
        <v>8</v>
      </c>
      <c r="R203" s="373">
        <v>9</v>
      </c>
      <c r="S203" s="373">
        <v>112.5</v>
      </c>
      <c r="T203" s="372">
        <v>6</v>
      </c>
      <c r="U203" s="373">
        <v>1</v>
      </c>
      <c r="V203" s="374">
        <v>16.666666666666664</v>
      </c>
      <c r="W203" s="372">
        <v>15</v>
      </c>
      <c r="X203" s="373">
        <v>14</v>
      </c>
      <c r="Y203" s="373">
        <v>93.333333333333329</v>
      </c>
      <c r="Z203" s="375">
        <v>13</v>
      </c>
      <c r="AA203" s="373">
        <v>11</v>
      </c>
      <c r="AB203" s="373">
        <v>84.615384615384613</v>
      </c>
      <c r="AC203" s="372">
        <v>6</v>
      </c>
      <c r="AD203" s="373">
        <v>7</v>
      </c>
      <c r="AE203" s="373">
        <v>116.66666666666667</v>
      </c>
      <c r="AF203" s="375">
        <v>80</v>
      </c>
      <c r="AG203" s="373">
        <v>7</v>
      </c>
      <c r="AH203" s="373">
        <v>8.75</v>
      </c>
      <c r="AI203" s="372">
        <v>15</v>
      </c>
      <c r="AJ203" s="373">
        <v>5</v>
      </c>
      <c r="AK203" s="373">
        <v>33.333333333333329</v>
      </c>
      <c r="AL203" s="372">
        <v>18</v>
      </c>
      <c r="AM203" s="373">
        <v>14</v>
      </c>
      <c r="AN203" s="373">
        <v>77.777777777777786</v>
      </c>
      <c r="AO203" s="372">
        <v>3</v>
      </c>
      <c r="AP203" s="373">
        <v>0</v>
      </c>
      <c r="AQ203" s="373">
        <v>0</v>
      </c>
      <c r="AR203" s="375">
        <v>10</v>
      </c>
      <c r="AS203" s="373">
        <v>13</v>
      </c>
      <c r="AT203" s="373">
        <v>130</v>
      </c>
      <c r="AU203" s="373">
        <v>18</v>
      </c>
      <c r="AV203" s="373">
        <v>8</v>
      </c>
      <c r="AW203" s="373">
        <v>44.444444444444443</v>
      </c>
      <c r="AX203" s="373">
        <v>1</v>
      </c>
      <c r="AY203" s="373">
        <v>2</v>
      </c>
      <c r="AZ203" s="373">
        <v>200</v>
      </c>
      <c r="BA203" s="373">
        <v>2</v>
      </c>
      <c r="BB203" s="373">
        <v>2</v>
      </c>
      <c r="BC203" s="373">
        <v>100</v>
      </c>
      <c r="BD203" s="373">
        <v>4</v>
      </c>
      <c r="BE203" s="373">
        <v>2</v>
      </c>
      <c r="BF203" s="373">
        <v>50</v>
      </c>
      <c r="BG203" s="373">
        <v>16</v>
      </c>
      <c r="BH203" s="373">
        <v>16</v>
      </c>
      <c r="BI203" s="373">
        <v>100</v>
      </c>
      <c r="BJ203" s="373">
        <v>15</v>
      </c>
      <c r="BK203" s="373">
        <v>7</v>
      </c>
      <c r="BL203" s="373">
        <v>46.666666666666664</v>
      </c>
      <c r="BM203" s="373">
        <v>10</v>
      </c>
      <c r="BN203" s="373">
        <v>13</v>
      </c>
      <c r="BO203" s="373">
        <v>130</v>
      </c>
      <c r="BP203" s="373">
        <v>15</v>
      </c>
      <c r="BQ203" s="373">
        <v>15</v>
      </c>
      <c r="BR203" s="373">
        <v>100</v>
      </c>
      <c r="BS203" s="373">
        <v>25</v>
      </c>
      <c r="BT203" s="373">
        <v>15</v>
      </c>
      <c r="BU203" s="373">
        <v>60</v>
      </c>
      <c r="BV203" s="373">
        <v>5</v>
      </c>
      <c r="BW203" s="373">
        <v>2</v>
      </c>
      <c r="BX203" s="373">
        <v>40</v>
      </c>
      <c r="BY203" s="373">
        <v>8</v>
      </c>
      <c r="BZ203" s="373">
        <v>5</v>
      </c>
      <c r="CA203" s="373">
        <v>62.5</v>
      </c>
      <c r="CB203" s="373">
        <v>0</v>
      </c>
      <c r="CC203" s="373">
        <v>5</v>
      </c>
      <c r="CD203" s="373" t="s">
        <v>1548</v>
      </c>
      <c r="CE203" s="373">
        <v>0</v>
      </c>
      <c r="CF203" s="373">
        <v>0</v>
      </c>
      <c r="CG203" s="373" t="s">
        <v>1548</v>
      </c>
      <c r="CH203" s="373">
        <v>20</v>
      </c>
      <c r="CI203" s="373">
        <v>5</v>
      </c>
      <c r="CJ203" s="373">
        <v>25</v>
      </c>
      <c r="CK203" s="373">
        <v>12</v>
      </c>
      <c r="CL203" s="373">
        <v>8</v>
      </c>
      <c r="CM203" s="373">
        <v>66.666666666666657</v>
      </c>
      <c r="CN203" s="373">
        <v>25</v>
      </c>
      <c r="CO203" s="373">
        <v>9</v>
      </c>
      <c r="CP203" s="373">
        <v>36</v>
      </c>
      <c r="CQ203" s="373">
        <v>12</v>
      </c>
      <c r="CR203" s="373">
        <v>5</v>
      </c>
      <c r="CS203" s="373">
        <v>41.666666666666671</v>
      </c>
      <c r="CT203" s="373">
        <v>2</v>
      </c>
      <c r="CU203" s="373">
        <v>0</v>
      </c>
      <c r="CV203" s="373">
        <v>0</v>
      </c>
      <c r="CW203" s="373">
        <v>6</v>
      </c>
      <c r="CX203" s="373">
        <v>2</v>
      </c>
      <c r="CY203" s="373">
        <v>33.333333333333329</v>
      </c>
    </row>
    <row r="204" spans="1:103" ht="56.25" x14ac:dyDescent="0.25">
      <c r="A204" s="401" t="s">
        <v>1430</v>
      </c>
      <c r="B204" s="405" t="s">
        <v>1417</v>
      </c>
      <c r="C204" s="255" t="s">
        <v>1431</v>
      </c>
      <c r="D204" s="255" t="s">
        <v>1432</v>
      </c>
      <c r="E204" s="379">
        <v>259</v>
      </c>
      <c r="F204" s="368">
        <v>205</v>
      </c>
      <c r="G204" s="369">
        <v>0.79150579150579148</v>
      </c>
      <c r="H204" s="380">
        <v>1</v>
      </c>
      <c r="I204" s="371">
        <v>0</v>
      </c>
      <c r="J204" s="371">
        <v>0</v>
      </c>
      <c r="K204" s="372">
        <v>23</v>
      </c>
      <c r="L204" s="373">
        <v>23</v>
      </c>
      <c r="M204" s="374">
        <v>100</v>
      </c>
      <c r="N204" s="372">
        <v>8</v>
      </c>
      <c r="O204" s="373">
        <v>0</v>
      </c>
      <c r="P204" s="374">
        <v>0</v>
      </c>
      <c r="Q204" s="372">
        <v>23</v>
      </c>
      <c r="R204" s="373">
        <v>23</v>
      </c>
      <c r="S204" s="373">
        <v>100</v>
      </c>
      <c r="T204" s="372">
        <v>0</v>
      </c>
      <c r="U204" s="373">
        <v>2</v>
      </c>
      <c r="V204" s="374" t="s">
        <v>1548</v>
      </c>
      <c r="W204" s="372">
        <v>0</v>
      </c>
      <c r="X204" s="373">
        <v>0</v>
      </c>
      <c r="Y204" s="373" t="s">
        <v>1548</v>
      </c>
      <c r="Z204" s="375">
        <v>0</v>
      </c>
      <c r="AA204" s="373">
        <v>0</v>
      </c>
      <c r="AB204" s="373" t="s">
        <v>1548</v>
      </c>
      <c r="AC204" s="372">
        <v>23</v>
      </c>
      <c r="AD204" s="373">
        <v>12</v>
      </c>
      <c r="AE204" s="373">
        <v>52.173913043478258</v>
      </c>
      <c r="AF204" s="375">
        <v>0</v>
      </c>
      <c r="AG204" s="373">
        <v>0</v>
      </c>
      <c r="AH204" s="373" t="s">
        <v>1548</v>
      </c>
      <c r="AI204" s="372">
        <v>23</v>
      </c>
      <c r="AJ204" s="373">
        <v>23</v>
      </c>
      <c r="AK204" s="373">
        <v>100</v>
      </c>
      <c r="AL204" s="372">
        <v>27</v>
      </c>
      <c r="AM204" s="373">
        <v>21</v>
      </c>
      <c r="AN204" s="373">
        <v>77.777777777777786</v>
      </c>
      <c r="AO204" s="372">
        <v>0</v>
      </c>
      <c r="AP204" s="373">
        <v>0</v>
      </c>
      <c r="AQ204" s="373" t="s">
        <v>1548</v>
      </c>
      <c r="AR204" s="375">
        <v>23</v>
      </c>
      <c r="AS204" s="373">
        <v>23</v>
      </c>
      <c r="AT204" s="373">
        <v>100</v>
      </c>
      <c r="AU204" s="373">
        <v>23</v>
      </c>
      <c r="AV204" s="373">
        <v>3</v>
      </c>
      <c r="AW204" s="373">
        <v>13.043478260869565</v>
      </c>
      <c r="AX204" s="373">
        <v>0</v>
      </c>
      <c r="AY204" s="373">
        <v>0</v>
      </c>
      <c r="AZ204" s="373" t="s">
        <v>1548</v>
      </c>
      <c r="BA204" s="373">
        <v>0</v>
      </c>
      <c r="BB204" s="373">
        <v>0</v>
      </c>
      <c r="BC204" s="373" t="s">
        <v>1548</v>
      </c>
      <c r="BD204" s="373">
        <v>0</v>
      </c>
      <c r="BE204" s="373">
        <v>0</v>
      </c>
      <c r="BF204" s="373" t="s">
        <v>1548</v>
      </c>
      <c r="BG204" s="373">
        <v>0</v>
      </c>
      <c r="BH204" s="373">
        <v>0</v>
      </c>
      <c r="BI204" s="373" t="s">
        <v>1548</v>
      </c>
      <c r="BJ204" s="373">
        <v>0</v>
      </c>
      <c r="BK204" s="373">
        <v>0</v>
      </c>
      <c r="BL204" s="373" t="s">
        <v>1548</v>
      </c>
      <c r="BM204" s="373">
        <v>12</v>
      </c>
      <c r="BN204" s="373">
        <v>9</v>
      </c>
      <c r="BO204" s="373">
        <v>75</v>
      </c>
      <c r="BP204" s="373">
        <v>0</v>
      </c>
      <c r="BQ204" s="373">
        <v>0</v>
      </c>
      <c r="BR204" s="373" t="s">
        <v>1548</v>
      </c>
      <c r="BS204" s="373">
        <v>23</v>
      </c>
      <c r="BT204" s="373">
        <v>23</v>
      </c>
      <c r="BU204" s="373">
        <v>100</v>
      </c>
      <c r="BV204" s="373">
        <v>1</v>
      </c>
      <c r="BW204" s="373">
        <v>1</v>
      </c>
      <c r="BX204" s="373">
        <v>100</v>
      </c>
      <c r="BY204" s="373">
        <v>0</v>
      </c>
      <c r="BZ204" s="373">
        <v>0</v>
      </c>
      <c r="CA204" s="373" t="s">
        <v>1548</v>
      </c>
      <c r="CB204" s="373">
        <v>23</v>
      </c>
      <c r="CC204" s="373">
        <v>23</v>
      </c>
      <c r="CD204" s="373">
        <v>100</v>
      </c>
      <c r="CE204" s="373">
        <v>0</v>
      </c>
      <c r="CF204" s="373">
        <v>0</v>
      </c>
      <c r="CG204" s="373" t="s">
        <v>1548</v>
      </c>
      <c r="CH204" s="373">
        <v>23</v>
      </c>
      <c r="CI204" s="373">
        <v>9</v>
      </c>
      <c r="CJ204" s="373">
        <v>39.130434782608695</v>
      </c>
      <c r="CK204" s="373">
        <v>0</v>
      </c>
      <c r="CL204" s="373">
        <v>0</v>
      </c>
      <c r="CM204" s="373" t="s">
        <v>1548</v>
      </c>
      <c r="CN204" s="373">
        <v>3</v>
      </c>
      <c r="CO204" s="373">
        <v>10</v>
      </c>
      <c r="CP204" s="373">
        <v>333.33333333333337</v>
      </c>
      <c r="CQ204" s="373">
        <v>0</v>
      </c>
      <c r="CR204" s="373">
        <v>0</v>
      </c>
      <c r="CS204" s="373" t="s">
        <v>1548</v>
      </c>
      <c r="CT204" s="373">
        <v>0</v>
      </c>
      <c r="CU204" s="373">
        <v>0</v>
      </c>
      <c r="CV204" s="373" t="s">
        <v>1548</v>
      </c>
      <c r="CW204" s="373">
        <v>0</v>
      </c>
      <c r="CX204" s="373">
        <v>0</v>
      </c>
      <c r="CY204" s="373" t="s">
        <v>1548</v>
      </c>
    </row>
    <row r="205" spans="1:103" ht="56.25" x14ac:dyDescent="0.25">
      <c r="A205" s="401" t="s">
        <v>1433</v>
      </c>
      <c r="B205" s="405" t="s">
        <v>1417</v>
      </c>
      <c r="C205" s="255" t="s">
        <v>1434</v>
      </c>
      <c r="D205" s="255" t="s">
        <v>1435</v>
      </c>
      <c r="E205" s="379">
        <v>0</v>
      </c>
      <c r="F205" s="368">
        <v>2</v>
      </c>
      <c r="G205" s="369" t="s">
        <v>668</v>
      </c>
      <c r="H205" s="370">
        <v>0</v>
      </c>
      <c r="I205" s="371">
        <v>0</v>
      </c>
      <c r="J205" s="371" t="s">
        <v>1548</v>
      </c>
      <c r="K205" s="382">
        <v>0</v>
      </c>
      <c r="L205" s="371">
        <v>0</v>
      </c>
      <c r="M205" s="371">
        <v>0</v>
      </c>
      <c r="N205" s="372">
        <v>0</v>
      </c>
      <c r="O205" s="373">
        <v>0</v>
      </c>
      <c r="P205" s="374" t="s">
        <v>1548</v>
      </c>
      <c r="Q205" s="372">
        <v>0</v>
      </c>
      <c r="R205" s="373">
        <v>0</v>
      </c>
      <c r="S205" s="373" t="s">
        <v>1548</v>
      </c>
      <c r="T205" s="372">
        <v>0</v>
      </c>
      <c r="U205" s="373">
        <v>0</v>
      </c>
      <c r="V205" s="374" t="s">
        <v>1548</v>
      </c>
      <c r="W205" s="372">
        <v>0</v>
      </c>
      <c r="X205" s="373">
        <v>0</v>
      </c>
      <c r="Y205" s="373" t="s">
        <v>1548</v>
      </c>
      <c r="Z205" s="375">
        <v>0</v>
      </c>
      <c r="AA205" s="373">
        <v>0</v>
      </c>
      <c r="AB205" s="373" t="s">
        <v>1548</v>
      </c>
      <c r="AC205" s="372">
        <v>0</v>
      </c>
      <c r="AD205" s="373">
        <v>0</v>
      </c>
      <c r="AE205" s="373" t="s">
        <v>1548</v>
      </c>
      <c r="AF205" s="375">
        <v>0</v>
      </c>
      <c r="AG205" s="373">
        <v>0</v>
      </c>
      <c r="AH205" s="373" t="s">
        <v>1548</v>
      </c>
      <c r="AI205" s="372">
        <v>0</v>
      </c>
      <c r="AJ205" s="373">
        <v>0</v>
      </c>
      <c r="AK205" s="373" t="s">
        <v>1548</v>
      </c>
      <c r="AL205" s="372">
        <v>0</v>
      </c>
      <c r="AM205" s="373">
        <v>0</v>
      </c>
      <c r="AN205" s="373" t="s">
        <v>1548</v>
      </c>
      <c r="AO205" s="372">
        <v>0</v>
      </c>
      <c r="AP205" s="373">
        <v>0</v>
      </c>
      <c r="AQ205" s="373" t="s">
        <v>1548</v>
      </c>
      <c r="AR205" s="375">
        <v>0</v>
      </c>
      <c r="AS205" s="373">
        <v>0</v>
      </c>
      <c r="AT205" s="373" t="s">
        <v>1548</v>
      </c>
      <c r="AU205" s="373">
        <v>0</v>
      </c>
      <c r="AV205" s="373">
        <v>0</v>
      </c>
      <c r="AW205" s="373" t="s">
        <v>1548</v>
      </c>
      <c r="AX205" s="373">
        <v>0</v>
      </c>
      <c r="AY205" s="373">
        <v>0</v>
      </c>
      <c r="AZ205" s="373" t="s">
        <v>1548</v>
      </c>
      <c r="BA205" s="373">
        <v>0</v>
      </c>
      <c r="BB205" s="373">
        <v>0</v>
      </c>
      <c r="BC205" s="373" t="s">
        <v>1548</v>
      </c>
      <c r="BD205" s="373">
        <v>0</v>
      </c>
      <c r="BE205" s="373">
        <v>0</v>
      </c>
      <c r="BF205" s="373" t="s">
        <v>1548</v>
      </c>
      <c r="BG205" s="373">
        <v>0</v>
      </c>
      <c r="BH205" s="373">
        <v>0</v>
      </c>
      <c r="BI205" s="373" t="s">
        <v>1548</v>
      </c>
      <c r="BJ205" s="373">
        <v>0</v>
      </c>
      <c r="BK205" s="373">
        <v>0</v>
      </c>
      <c r="BL205" s="373" t="s">
        <v>1548</v>
      </c>
      <c r="BM205" s="373">
        <v>0</v>
      </c>
      <c r="BN205" s="373">
        <v>0</v>
      </c>
      <c r="BO205" s="373" t="s">
        <v>1548</v>
      </c>
      <c r="BP205" s="373">
        <v>0</v>
      </c>
      <c r="BQ205" s="373">
        <v>0</v>
      </c>
      <c r="BR205" s="373" t="s">
        <v>1548</v>
      </c>
      <c r="BS205" s="373">
        <v>0</v>
      </c>
      <c r="BT205" s="373">
        <v>0</v>
      </c>
      <c r="BU205" s="373" t="s">
        <v>1548</v>
      </c>
      <c r="BV205" s="373">
        <v>0</v>
      </c>
      <c r="BW205" s="373">
        <v>0</v>
      </c>
      <c r="BX205" s="373" t="s">
        <v>1548</v>
      </c>
      <c r="BY205" s="373">
        <v>0</v>
      </c>
      <c r="BZ205" s="373">
        <v>0</v>
      </c>
      <c r="CA205" s="373" t="s">
        <v>1548</v>
      </c>
      <c r="CB205" s="373">
        <v>0</v>
      </c>
      <c r="CC205" s="373">
        <v>0</v>
      </c>
      <c r="CD205" s="373" t="s">
        <v>1548</v>
      </c>
      <c r="CE205" s="373">
        <v>0</v>
      </c>
      <c r="CF205" s="373">
        <v>0</v>
      </c>
      <c r="CG205" s="373" t="s">
        <v>1548</v>
      </c>
      <c r="CH205" s="373">
        <v>0</v>
      </c>
      <c r="CI205" s="373">
        <v>2</v>
      </c>
      <c r="CJ205" s="373" t="s">
        <v>1548</v>
      </c>
      <c r="CK205" s="373">
        <v>0</v>
      </c>
      <c r="CL205" s="373">
        <v>0</v>
      </c>
      <c r="CM205" s="373" t="s">
        <v>1548</v>
      </c>
      <c r="CN205" s="373">
        <v>0</v>
      </c>
      <c r="CO205" s="373">
        <v>0</v>
      </c>
      <c r="CP205" s="373" t="s">
        <v>1548</v>
      </c>
      <c r="CQ205" s="373">
        <v>0</v>
      </c>
      <c r="CR205" s="373">
        <v>0</v>
      </c>
      <c r="CS205" s="373" t="s">
        <v>1548</v>
      </c>
      <c r="CT205" s="373">
        <v>0</v>
      </c>
      <c r="CU205" s="373">
        <v>0</v>
      </c>
      <c r="CV205" s="373" t="s">
        <v>1548</v>
      </c>
      <c r="CW205" s="373">
        <v>0</v>
      </c>
      <c r="CX205" s="373">
        <v>0</v>
      </c>
      <c r="CY205" s="373" t="s">
        <v>1548</v>
      </c>
    </row>
    <row r="206" spans="1:103" ht="56.25" x14ac:dyDescent="0.25">
      <c r="A206" s="401" t="s">
        <v>1436</v>
      </c>
      <c r="B206" s="405" t="s">
        <v>1417</v>
      </c>
      <c r="C206" s="255"/>
      <c r="D206" s="255" t="s">
        <v>1437</v>
      </c>
      <c r="E206" s="379">
        <v>0</v>
      </c>
      <c r="F206" s="368">
        <v>1</v>
      </c>
      <c r="G206" s="369" t="s">
        <v>668</v>
      </c>
      <c r="H206" s="370">
        <v>0</v>
      </c>
      <c r="I206" s="371">
        <v>0</v>
      </c>
      <c r="J206" s="371" t="s">
        <v>1548</v>
      </c>
      <c r="K206" s="382">
        <v>0</v>
      </c>
      <c r="L206" s="371">
        <v>0</v>
      </c>
      <c r="M206" s="371">
        <v>0</v>
      </c>
      <c r="N206" s="372">
        <v>0</v>
      </c>
      <c r="O206" s="373">
        <v>0</v>
      </c>
      <c r="P206" s="374" t="s">
        <v>1548</v>
      </c>
      <c r="Q206" s="372">
        <v>0</v>
      </c>
      <c r="R206" s="373">
        <v>0</v>
      </c>
      <c r="S206" s="373" t="s">
        <v>1548</v>
      </c>
      <c r="T206" s="372">
        <v>0</v>
      </c>
      <c r="U206" s="373">
        <v>0</v>
      </c>
      <c r="V206" s="374" t="s">
        <v>1548</v>
      </c>
      <c r="W206" s="372">
        <v>0</v>
      </c>
      <c r="X206" s="373">
        <v>0</v>
      </c>
      <c r="Y206" s="373" t="s">
        <v>1548</v>
      </c>
      <c r="Z206" s="375">
        <v>0</v>
      </c>
      <c r="AA206" s="373">
        <v>0</v>
      </c>
      <c r="AB206" s="373" t="s">
        <v>1548</v>
      </c>
      <c r="AC206" s="372">
        <v>0</v>
      </c>
      <c r="AD206" s="373">
        <v>0</v>
      </c>
      <c r="AE206" s="373" t="s">
        <v>1548</v>
      </c>
      <c r="AF206" s="375">
        <v>0</v>
      </c>
      <c r="AG206" s="373">
        <v>0</v>
      </c>
      <c r="AH206" s="373" t="s">
        <v>1548</v>
      </c>
      <c r="AI206" s="372">
        <v>0</v>
      </c>
      <c r="AJ206" s="373">
        <v>0</v>
      </c>
      <c r="AK206" s="373" t="s">
        <v>1548</v>
      </c>
      <c r="AL206" s="372">
        <v>0</v>
      </c>
      <c r="AM206" s="373">
        <v>1</v>
      </c>
      <c r="AN206" s="373" t="s">
        <v>1548</v>
      </c>
      <c r="AO206" s="372">
        <v>0</v>
      </c>
      <c r="AP206" s="373">
        <v>0</v>
      </c>
      <c r="AQ206" s="373" t="s">
        <v>1548</v>
      </c>
      <c r="AR206" s="375">
        <v>0</v>
      </c>
      <c r="AS206" s="373">
        <v>0</v>
      </c>
      <c r="AT206" s="373" t="s">
        <v>1548</v>
      </c>
      <c r="AU206" s="373">
        <v>0</v>
      </c>
      <c r="AV206" s="373">
        <v>0</v>
      </c>
      <c r="AW206" s="373" t="s">
        <v>1548</v>
      </c>
      <c r="AX206" s="373">
        <v>0</v>
      </c>
      <c r="AY206" s="373">
        <v>0</v>
      </c>
      <c r="AZ206" s="373" t="s">
        <v>1548</v>
      </c>
      <c r="BA206" s="373">
        <v>0</v>
      </c>
      <c r="BB206" s="373">
        <v>0</v>
      </c>
      <c r="BC206" s="373" t="s">
        <v>1548</v>
      </c>
      <c r="BD206" s="373">
        <v>0</v>
      </c>
      <c r="BE206" s="373">
        <v>0</v>
      </c>
      <c r="BF206" s="373" t="s">
        <v>1548</v>
      </c>
      <c r="BG206" s="373">
        <v>0</v>
      </c>
      <c r="BH206" s="373">
        <v>0</v>
      </c>
      <c r="BI206" s="373" t="s">
        <v>1548</v>
      </c>
      <c r="BJ206" s="373">
        <v>0</v>
      </c>
      <c r="BK206" s="373">
        <v>0</v>
      </c>
      <c r="BL206" s="373" t="s">
        <v>1548</v>
      </c>
      <c r="BM206" s="373">
        <v>0</v>
      </c>
      <c r="BN206" s="373">
        <v>0</v>
      </c>
      <c r="BO206" s="373" t="s">
        <v>1548</v>
      </c>
      <c r="BP206" s="373">
        <v>0</v>
      </c>
      <c r="BQ206" s="373">
        <v>0</v>
      </c>
      <c r="BR206" s="373" t="s">
        <v>1548</v>
      </c>
      <c r="BS206" s="373">
        <v>0</v>
      </c>
      <c r="BT206" s="373">
        <v>0</v>
      </c>
      <c r="BU206" s="373" t="s">
        <v>1548</v>
      </c>
      <c r="BV206" s="373">
        <v>0</v>
      </c>
      <c r="BW206" s="373">
        <v>0</v>
      </c>
      <c r="BX206" s="373" t="s">
        <v>1548</v>
      </c>
      <c r="BY206" s="373">
        <v>0</v>
      </c>
      <c r="BZ206" s="373">
        <v>0</v>
      </c>
      <c r="CA206" s="373" t="s">
        <v>1548</v>
      </c>
      <c r="CB206" s="373">
        <v>0</v>
      </c>
      <c r="CC206" s="373">
        <v>0</v>
      </c>
      <c r="CD206" s="373" t="s">
        <v>1548</v>
      </c>
      <c r="CE206" s="373">
        <v>0</v>
      </c>
      <c r="CF206" s="373">
        <v>0</v>
      </c>
      <c r="CG206" s="373" t="s">
        <v>1548</v>
      </c>
      <c r="CH206" s="373">
        <v>0</v>
      </c>
      <c r="CI206" s="373">
        <v>0</v>
      </c>
      <c r="CJ206" s="373" t="s">
        <v>1548</v>
      </c>
      <c r="CK206" s="373">
        <v>0</v>
      </c>
      <c r="CL206" s="373">
        <v>0</v>
      </c>
      <c r="CM206" s="373" t="s">
        <v>1548</v>
      </c>
      <c r="CN206" s="373">
        <v>0</v>
      </c>
      <c r="CO206" s="373">
        <v>0</v>
      </c>
      <c r="CP206" s="373" t="s">
        <v>1548</v>
      </c>
      <c r="CQ206" s="373">
        <v>0</v>
      </c>
      <c r="CR206" s="373">
        <v>0</v>
      </c>
      <c r="CS206" s="373" t="s">
        <v>1548</v>
      </c>
      <c r="CT206" s="373">
        <v>0</v>
      </c>
      <c r="CU206" s="373">
        <v>0</v>
      </c>
      <c r="CV206" s="373" t="s">
        <v>1548</v>
      </c>
      <c r="CW206" s="373">
        <v>0</v>
      </c>
      <c r="CX206" s="373">
        <v>0</v>
      </c>
      <c r="CY206" s="373" t="s">
        <v>1548</v>
      </c>
    </row>
    <row r="207" spans="1:103" ht="56.25" x14ac:dyDescent="0.25">
      <c r="A207" s="401" t="s">
        <v>1438</v>
      </c>
      <c r="B207" s="405" t="s">
        <v>1417</v>
      </c>
      <c r="C207" s="255" t="s">
        <v>1439</v>
      </c>
      <c r="D207" s="255" t="s">
        <v>1440</v>
      </c>
      <c r="E207" s="379">
        <v>104</v>
      </c>
      <c r="F207" s="368">
        <v>63</v>
      </c>
      <c r="G207" s="369">
        <v>0.60576923076923073</v>
      </c>
      <c r="H207" s="370">
        <v>0</v>
      </c>
      <c r="I207" s="371">
        <v>0</v>
      </c>
      <c r="J207" s="371" t="s">
        <v>1548</v>
      </c>
      <c r="K207" s="382">
        <v>0</v>
      </c>
      <c r="L207" s="371">
        <v>0</v>
      </c>
      <c r="M207" s="371">
        <v>0</v>
      </c>
      <c r="N207" s="372">
        <v>0</v>
      </c>
      <c r="O207" s="373">
        <v>0</v>
      </c>
      <c r="P207" s="374" t="s">
        <v>1548</v>
      </c>
      <c r="Q207" s="372">
        <v>0</v>
      </c>
      <c r="R207" s="373">
        <v>0</v>
      </c>
      <c r="S207" s="373" t="s">
        <v>1548</v>
      </c>
      <c r="T207" s="372">
        <v>0</v>
      </c>
      <c r="U207" s="373">
        <v>0</v>
      </c>
      <c r="V207" s="374" t="s">
        <v>1548</v>
      </c>
      <c r="W207" s="372">
        <v>0</v>
      </c>
      <c r="X207" s="373">
        <v>0</v>
      </c>
      <c r="Y207" s="373" t="s">
        <v>1548</v>
      </c>
      <c r="Z207" s="375">
        <v>0</v>
      </c>
      <c r="AA207" s="373">
        <v>0</v>
      </c>
      <c r="AB207" s="373" t="s">
        <v>1548</v>
      </c>
      <c r="AC207" s="372">
        <v>0</v>
      </c>
      <c r="AD207" s="373">
        <v>0</v>
      </c>
      <c r="AE207" s="373" t="s">
        <v>1548</v>
      </c>
      <c r="AF207" s="375">
        <v>0</v>
      </c>
      <c r="AG207" s="373">
        <v>0</v>
      </c>
      <c r="AH207" s="373" t="s">
        <v>1548</v>
      </c>
      <c r="AI207" s="372">
        <v>0</v>
      </c>
      <c r="AJ207" s="373">
        <v>0</v>
      </c>
      <c r="AK207" s="373" t="s">
        <v>1548</v>
      </c>
      <c r="AL207" s="372">
        <v>0</v>
      </c>
      <c r="AM207" s="373">
        <v>0</v>
      </c>
      <c r="AN207" s="373" t="s">
        <v>1548</v>
      </c>
      <c r="AO207" s="372">
        <v>0</v>
      </c>
      <c r="AP207" s="373">
        <v>0</v>
      </c>
      <c r="AQ207" s="373" t="s">
        <v>1548</v>
      </c>
      <c r="AR207" s="375">
        <v>0</v>
      </c>
      <c r="AS207" s="373">
        <v>0</v>
      </c>
      <c r="AT207" s="373" t="s">
        <v>1548</v>
      </c>
      <c r="AU207" s="373">
        <v>0</v>
      </c>
      <c r="AV207" s="373">
        <v>0</v>
      </c>
      <c r="AW207" s="373" t="s">
        <v>1548</v>
      </c>
      <c r="AX207" s="373">
        <v>0</v>
      </c>
      <c r="AY207" s="373">
        <v>0</v>
      </c>
      <c r="AZ207" s="373" t="s">
        <v>1548</v>
      </c>
      <c r="BA207" s="373">
        <v>0</v>
      </c>
      <c r="BB207" s="373">
        <v>0</v>
      </c>
      <c r="BC207" s="373" t="s">
        <v>1548</v>
      </c>
      <c r="BD207" s="373">
        <v>0</v>
      </c>
      <c r="BE207" s="373">
        <v>0</v>
      </c>
      <c r="BF207" s="373" t="s">
        <v>1548</v>
      </c>
      <c r="BG207" s="373">
        <v>0</v>
      </c>
      <c r="BH207" s="373">
        <v>0</v>
      </c>
      <c r="BI207" s="373" t="s">
        <v>1548</v>
      </c>
      <c r="BJ207" s="373">
        <v>52</v>
      </c>
      <c r="BK207" s="373">
        <v>12</v>
      </c>
      <c r="BL207" s="373">
        <v>23.076923076923077</v>
      </c>
      <c r="BM207" s="373">
        <v>0</v>
      </c>
      <c r="BN207" s="373">
        <v>0</v>
      </c>
      <c r="BO207" s="373" t="s">
        <v>1548</v>
      </c>
      <c r="BP207" s="373">
        <v>52</v>
      </c>
      <c r="BQ207" s="373">
        <v>51</v>
      </c>
      <c r="BR207" s="373">
        <v>98.076923076923066</v>
      </c>
      <c r="BS207" s="373">
        <v>0</v>
      </c>
      <c r="BT207" s="373">
        <v>0</v>
      </c>
      <c r="BU207" s="373" t="s">
        <v>1548</v>
      </c>
      <c r="BV207" s="373">
        <v>0</v>
      </c>
      <c r="BW207" s="373">
        <v>0</v>
      </c>
      <c r="BX207" s="373" t="s">
        <v>1548</v>
      </c>
      <c r="BY207" s="373">
        <v>0</v>
      </c>
      <c r="BZ207" s="373">
        <v>0</v>
      </c>
      <c r="CA207" s="373" t="s">
        <v>1548</v>
      </c>
      <c r="CB207" s="373">
        <v>0</v>
      </c>
      <c r="CC207" s="373">
        <v>0</v>
      </c>
      <c r="CD207" s="373" t="s">
        <v>1548</v>
      </c>
      <c r="CE207" s="373">
        <v>0</v>
      </c>
      <c r="CF207" s="373">
        <v>0</v>
      </c>
      <c r="CG207" s="373" t="s">
        <v>1548</v>
      </c>
      <c r="CH207" s="373">
        <v>0</v>
      </c>
      <c r="CI207" s="373">
        <v>0</v>
      </c>
      <c r="CJ207" s="373" t="s">
        <v>1548</v>
      </c>
      <c r="CK207" s="373">
        <v>0</v>
      </c>
      <c r="CL207" s="373">
        <v>0</v>
      </c>
      <c r="CM207" s="373" t="s">
        <v>1548</v>
      </c>
      <c r="CN207" s="373">
        <v>0</v>
      </c>
      <c r="CO207" s="373">
        <v>0</v>
      </c>
      <c r="CP207" s="373" t="s">
        <v>1548</v>
      </c>
      <c r="CQ207" s="373">
        <v>0</v>
      </c>
      <c r="CR207" s="373">
        <v>0</v>
      </c>
      <c r="CS207" s="373" t="s">
        <v>1548</v>
      </c>
      <c r="CT207" s="373">
        <v>0</v>
      </c>
      <c r="CU207" s="373">
        <v>0</v>
      </c>
      <c r="CV207" s="373" t="s">
        <v>1548</v>
      </c>
      <c r="CW207" s="373">
        <v>0</v>
      </c>
      <c r="CX207" s="373">
        <v>0</v>
      </c>
      <c r="CY207" s="373" t="s">
        <v>1548</v>
      </c>
    </row>
    <row r="208" spans="1:103" ht="56.25" x14ac:dyDescent="0.25">
      <c r="A208" s="401" t="s">
        <v>1441</v>
      </c>
      <c r="B208" s="405" t="s">
        <v>1417</v>
      </c>
      <c r="C208" s="255" t="s">
        <v>1442</v>
      </c>
      <c r="D208" s="255" t="s">
        <v>1443</v>
      </c>
      <c r="E208" s="379">
        <v>0</v>
      </c>
      <c r="F208" s="368">
        <v>0</v>
      </c>
      <c r="G208" s="369" t="s">
        <v>668</v>
      </c>
      <c r="H208" s="370">
        <v>0</v>
      </c>
      <c r="I208" s="371">
        <v>0</v>
      </c>
      <c r="J208" s="371" t="s">
        <v>1548</v>
      </c>
      <c r="K208" s="382">
        <v>0</v>
      </c>
      <c r="L208" s="371">
        <v>0</v>
      </c>
      <c r="M208" s="371">
        <v>0</v>
      </c>
      <c r="N208" s="372">
        <v>0</v>
      </c>
      <c r="O208" s="373">
        <v>0</v>
      </c>
      <c r="P208" s="374" t="s">
        <v>1548</v>
      </c>
      <c r="Q208" s="372">
        <v>0</v>
      </c>
      <c r="R208" s="373">
        <v>0</v>
      </c>
      <c r="S208" s="373" t="s">
        <v>1548</v>
      </c>
      <c r="T208" s="372">
        <v>0</v>
      </c>
      <c r="U208" s="373">
        <v>0</v>
      </c>
      <c r="V208" s="374" t="s">
        <v>1548</v>
      </c>
      <c r="W208" s="372">
        <v>0</v>
      </c>
      <c r="X208" s="373">
        <v>0</v>
      </c>
      <c r="Y208" s="373" t="s">
        <v>1548</v>
      </c>
      <c r="Z208" s="375">
        <v>0</v>
      </c>
      <c r="AA208" s="373">
        <v>0</v>
      </c>
      <c r="AB208" s="373" t="s">
        <v>1548</v>
      </c>
      <c r="AC208" s="372">
        <v>0</v>
      </c>
      <c r="AD208" s="373">
        <v>0</v>
      </c>
      <c r="AE208" s="373" t="s">
        <v>1548</v>
      </c>
      <c r="AF208" s="375">
        <v>0</v>
      </c>
      <c r="AG208" s="373">
        <v>0</v>
      </c>
      <c r="AH208" s="373" t="s">
        <v>1548</v>
      </c>
      <c r="AI208" s="372">
        <v>0</v>
      </c>
      <c r="AJ208" s="373">
        <v>0</v>
      </c>
      <c r="AK208" s="373" t="s">
        <v>1548</v>
      </c>
      <c r="AL208" s="372">
        <v>0</v>
      </c>
      <c r="AM208" s="373">
        <v>0</v>
      </c>
      <c r="AN208" s="373" t="s">
        <v>1548</v>
      </c>
      <c r="AO208" s="372">
        <v>0</v>
      </c>
      <c r="AP208" s="373">
        <v>0</v>
      </c>
      <c r="AQ208" s="373" t="s">
        <v>1548</v>
      </c>
      <c r="AR208" s="375">
        <v>0</v>
      </c>
      <c r="AS208" s="373">
        <v>0</v>
      </c>
      <c r="AT208" s="373" t="s">
        <v>1548</v>
      </c>
      <c r="AU208" s="373">
        <v>0</v>
      </c>
      <c r="AV208" s="373">
        <v>0</v>
      </c>
      <c r="AW208" s="373" t="s">
        <v>1548</v>
      </c>
      <c r="AX208" s="373">
        <v>0</v>
      </c>
      <c r="AY208" s="373">
        <v>0</v>
      </c>
      <c r="AZ208" s="373" t="s">
        <v>1548</v>
      </c>
      <c r="BA208" s="373">
        <v>0</v>
      </c>
      <c r="BB208" s="373">
        <v>0</v>
      </c>
      <c r="BC208" s="373" t="s">
        <v>1548</v>
      </c>
      <c r="BD208" s="373">
        <v>0</v>
      </c>
      <c r="BE208" s="373">
        <v>0</v>
      </c>
      <c r="BF208" s="373" t="s">
        <v>1548</v>
      </c>
      <c r="BG208" s="373">
        <v>0</v>
      </c>
      <c r="BH208" s="373">
        <v>0</v>
      </c>
      <c r="BI208" s="373" t="s">
        <v>1548</v>
      </c>
      <c r="BJ208" s="373">
        <v>0</v>
      </c>
      <c r="BK208" s="373">
        <v>0</v>
      </c>
      <c r="BL208" s="373" t="s">
        <v>1548</v>
      </c>
      <c r="BM208" s="373">
        <v>0</v>
      </c>
      <c r="BN208" s="373">
        <v>0</v>
      </c>
      <c r="BO208" s="373" t="s">
        <v>1548</v>
      </c>
      <c r="BP208" s="373">
        <v>0</v>
      </c>
      <c r="BQ208" s="373">
        <v>0</v>
      </c>
      <c r="BR208" s="373" t="s">
        <v>1548</v>
      </c>
      <c r="BS208" s="373">
        <v>0</v>
      </c>
      <c r="BT208" s="373">
        <v>0</v>
      </c>
      <c r="BU208" s="373" t="s">
        <v>1548</v>
      </c>
      <c r="BV208" s="373">
        <v>0</v>
      </c>
      <c r="BW208" s="373">
        <v>0</v>
      </c>
      <c r="BX208" s="373" t="s">
        <v>1548</v>
      </c>
      <c r="BY208" s="373">
        <v>0</v>
      </c>
      <c r="BZ208" s="373">
        <v>0</v>
      </c>
      <c r="CA208" s="373" t="s">
        <v>1548</v>
      </c>
      <c r="CB208" s="373">
        <v>0</v>
      </c>
      <c r="CC208" s="373">
        <v>0</v>
      </c>
      <c r="CD208" s="373" t="s">
        <v>1548</v>
      </c>
      <c r="CE208" s="373">
        <v>0</v>
      </c>
      <c r="CF208" s="373">
        <v>0</v>
      </c>
      <c r="CG208" s="373" t="s">
        <v>1548</v>
      </c>
      <c r="CH208" s="373">
        <v>0</v>
      </c>
      <c r="CI208" s="373">
        <v>0</v>
      </c>
      <c r="CJ208" s="373" t="s">
        <v>1548</v>
      </c>
      <c r="CK208" s="373">
        <v>0</v>
      </c>
      <c r="CL208" s="373">
        <v>0</v>
      </c>
      <c r="CM208" s="373" t="s">
        <v>1548</v>
      </c>
      <c r="CN208" s="373">
        <v>0</v>
      </c>
      <c r="CO208" s="373">
        <v>0</v>
      </c>
      <c r="CP208" s="373" t="s">
        <v>1548</v>
      </c>
      <c r="CQ208" s="373">
        <v>0</v>
      </c>
      <c r="CR208" s="373">
        <v>0</v>
      </c>
      <c r="CS208" s="373" t="s">
        <v>1548</v>
      </c>
      <c r="CT208" s="373">
        <v>0</v>
      </c>
      <c r="CU208" s="373">
        <v>0</v>
      </c>
      <c r="CV208" s="373" t="s">
        <v>1548</v>
      </c>
      <c r="CW208" s="373">
        <v>0</v>
      </c>
      <c r="CX208" s="373">
        <v>0</v>
      </c>
      <c r="CY208" s="373" t="s">
        <v>1548</v>
      </c>
    </row>
    <row r="209" spans="1:103" ht="45" x14ac:dyDescent="0.25">
      <c r="A209" s="356" t="s">
        <v>1444</v>
      </c>
      <c r="B209" s="242" t="s">
        <v>1445</v>
      </c>
      <c r="C209" s="246" t="s">
        <v>4</v>
      </c>
      <c r="D209" s="248"/>
      <c r="E209" s="384"/>
      <c r="F209" s="385"/>
      <c r="G209" s="385"/>
      <c r="H209" s="400">
        <v>0</v>
      </c>
      <c r="I209" s="359"/>
      <c r="J209" s="360" t="s">
        <v>1548</v>
      </c>
      <c r="K209" s="363"/>
      <c r="L209" s="363"/>
      <c r="M209" s="363"/>
      <c r="N209" s="363"/>
      <c r="O209" s="359"/>
      <c r="P209" s="364"/>
      <c r="Q209" s="361">
        <v>0</v>
      </c>
      <c r="R209" s="362">
        <v>0</v>
      </c>
      <c r="S209" s="362" t="s">
        <v>1548</v>
      </c>
      <c r="T209" s="361"/>
      <c r="U209" s="362"/>
      <c r="V209" s="362"/>
      <c r="W209" s="361"/>
      <c r="X209" s="362"/>
      <c r="Y209" s="362"/>
      <c r="Z209" s="363"/>
      <c r="AA209" s="362"/>
      <c r="AB209" s="362"/>
      <c r="AC209" s="361"/>
      <c r="AD209" s="362"/>
      <c r="AE209" s="362"/>
      <c r="AF209" s="363"/>
      <c r="AG209" s="362"/>
      <c r="AH209" s="362"/>
      <c r="AI209" s="361"/>
      <c r="AJ209" s="362"/>
      <c r="AK209" s="362"/>
      <c r="AL209" s="361"/>
      <c r="AM209" s="362"/>
      <c r="AN209" s="362"/>
      <c r="AO209" s="361"/>
      <c r="AP209" s="362"/>
      <c r="AQ209" s="362"/>
      <c r="AR209" s="363"/>
      <c r="AS209" s="362"/>
      <c r="AT209" s="362"/>
      <c r="AU209" s="362"/>
      <c r="AV209" s="362"/>
      <c r="AW209" s="362"/>
      <c r="AX209" s="362"/>
      <c r="AY209" s="362"/>
      <c r="AZ209" s="362"/>
      <c r="BA209" s="362"/>
      <c r="BB209" s="362"/>
      <c r="BC209" s="362"/>
      <c r="BD209" s="362"/>
      <c r="BE209" s="362"/>
      <c r="BF209" s="362"/>
      <c r="BG209" s="362"/>
      <c r="BH209" s="362"/>
      <c r="BI209" s="362"/>
      <c r="BJ209" s="362"/>
      <c r="BK209" s="362"/>
      <c r="BL209" s="362"/>
      <c r="BM209" s="362"/>
      <c r="BN209" s="362"/>
      <c r="BO209" s="362"/>
      <c r="BP209" s="362"/>
      <c r="BQ209" s="362"/>
      <c r="BR209" s="362"/>
      <c r="BS209" s="362"/>
      <c r="BT209" s="362"/>
      <c r="BU209" s="362"/>
      <c r="BV209" s="362"/>
      <c r="BW209" s="362"/>
      <c r="BX209" s="362"/>
      <c r="BY209" s="362"/>
      <c r="BZ209" s="362"/>
      <c r="CA209" s="362"/>
      <c r="CB209" s="362"/>
      <c r="CC209" s="362"/>
      <c r="CD209" s="362"/>
      <c r="CE209" s="362"/>
      <c r="CF209" s="362"/>
      <c r="CG209" s="362"/>
      <c r="CH209" s="362"/>
      <c r="CI209" s="362"/>
      <c r="CJ209" s="362"/>
      <c r="CK209" s="362"/>
      <c r="CL209" s="362"/>
      <c r="CM209" s="362"/>
      <c r="CN209" s="362"/>
      <c r="CO209" s="362"/>
      <c r="CP209" s="362"/>
      <c r="CQ209" s="362"/>
      <c r="CR209" s="362"/>
      <c r="CS209" s="362"/>
      <c r="CT209" s="362"/>
      <c r="CU209" s="362"/>
      <c r="CV209" s="362"/>
      <c r="CW209" s="362"/>
      <c r="CX209" s="362"/>
      <c r="CY209" s="362"/>
    </row>
    <row r="210" spans="1:103" ht="45" x14ac:dyDescent="0.25">
      <c r="A210" s="401" t="s">
        <v>1446</v>
      </c>
      <c r="B210" s="406" t="s">
        <v>1447</v>
      </c>
      <c r="C210" s="376" t="s">
        <v>1448</v>
      </c>
      <c r="D210" s="376" t="s">
        <v>1449</v>
      </c>
      <c r="E210" s="379">
        <v>675</v>
      </c>
      <c r="F210" s="368">
        <v>658</v>
      </c>
      <c r="G210" s="369">
        <v>0.9748148148148148</v>
      </c>
      <c r="H210" s="370">
        <v>0</v>
      </c>
      <c r="I210" s="371">
        <v>0</v>
      </c>
      <c r="J210" s="371" t="s">
        <v>1548</v>
      </c>
      <c r="K210" s="382">
        <v>180</v>
      </c>
      <c r="L210" s="371">
        <v>240</v>
      </c>
      <c r="M210" s="371">
        <v>133.33333333333331</v>
      </c>
      <c r="N210" s="372">
        <v>2</v>
      </c>
      <c r="O210" s="373">
        <v>3</v>
      </c>
      <c r="P210" s="374">
        <v>150</v>
      </c>
      <c r="Q210" s="372">
        <v>1</v>
      </c>
      <c r="R210" s="373">
        <v>0</v>
      </c>
      <c r="S210" s="373">
        <v>0</v>
      </c>
      <c r="T210" s="372">
        <v>1</v>
      </c>
      <c r="U210" s="373">
        <v>0</v>
      </c>
      <c r="V210" s="374">
        <v>0</v>
      </c>
      <c r="W210" s="372">
        <v>30</v>
      </c>
      <c r="X210" s="373">
        <v>4</v>
      </c>
      <c r="Y210" s="373">
        <v>13.333333333333334</v>
      </c>
      <c r="Z210" s="375">
        <v>20</v>
      </c>
      <c r="AA210" s="373">
        <v>23</v>
      </c>
      <c r="AB210" s="373">
        <v>114.99999999999999</v>
      </c>
      <c r="AC210" s="372">
        <v>8</v>
      </c>
      <c r="AD210" s="373">
        <v>9</v>
      </c>
      <c r="AE210" s="373">
        <v>112.5</v>
      </c>
      <c r="AF210" s="375">
        <v>10</v>
      </c>
      <c r="AG210" s="373">
        <v>2</v>
      </c>
      <c r="AH210" s="373">
        <v>20</v>
      </c>
      <c r="AI210" s="372">
        <v>10</v>
      </c>
      <c r="AJ210" s="373">
        <v>9</v>
      </c>
      <c r="AK210" s="373">
        <v>90</v>
      </c>
      <c r="AL210" s="372">
        <v>0</v>
      </c>
      <c r="AM210" s="373">
        <v>0</v>
      </c>
      <c r="AN210" s="373" t="s">
        <v>1548</v>
      </c>
      <c r="AO210" s="372">
        <v>2</v>
      </c>
      <c r="AP210" s="373">
        <v>1</v>
      </c>
      <c r="AQ210" s="373">
        <v>50</v>
      </c>
      <c r="AR210" s="375">
        <v>12</v>
      </c>
      <c r="AS210" s="373">
        <v>17</v>
      </c>
      <c r="AT210" s="373">
        <v>141.66666666666669</v>
      </c>
      <c r="AU210" s="373">
        <v>110</v>
      </c>
      <c r="AV210" s="373">
        <v>75</v>
      </c>
      <c r="AW210" s="373">
        <v>68.181818181818173</v>
      </c>
      <c r="AX210" s="373">
        <v>1</v>
      </c>
      <c r="AY210" s="373">
        <v>0</v>
      </c>
      <c r="AZ210" s="373">
        <v>0</v>
      </c>
      <c r="BA210" s="373">
        <v>1</v>
      </c>
      <c r="BB210" s="373">
        <v>1</v>
      </c>
      <c r="BC210" s="373">
        <v>100</v>
      </c>
      <c r="BD210" s="373">
        <v>1</v>
      </c>
      <c r="BE210" s="373">
        <v>1</v>
      </c>
      <c r="BF210" s="373">
        <v>100</v>
      </c>
      <c r="BG210" s="373">
        <v>2</v>
      </c>
      <c r="BH210" s="373">
        <v>7</v>
      </c>
      <c r="BI210" s="373">
        <v>350</v>
      </c>
      <c r="BJ210" s="373">
        <v>70</v>
      </c>
      <c r="BK210" s="373">
        <v>5</v>
      </c>
      <c r="BL210" s="373">
        <v>7.1428571428571423</v>
      </c>
      <c r="BM210" s="373">
        <v>8</v>
      </c>
      <c r="BN210" s="373">
        <v>8</v>
      </c>
      <c r="BO210" s="373">
        <v>100</v>
      </c>
      <c r="BP210" s="373">
        <v>60</v>
      </c>
      <c r="BQ210" s="373">
        <v>75</v>
      </c>
      <c r="BR210" s="373">
        <v>125</v>
      </c>
      <c r="BS210" s="373">
        <v>7</v>
      </c>
      <c r="BT210" s="373">
        <v>6</v>
      </c>
      <c r="BU210" s="373">
        <v>85.714285714285708</v>
      </c>
      <c r="BV210" s="373">
        <v>2</v>
      </c>
      <c r="BW210" s="373">
        <v>0</v>
      </c>
      <c r="BX210" s="373">
        <v>0</v>
      </c>
      <c r="BY210" s="373">
        <v>40</v>
      </c>
      <c r="BZ210" s="373">
        <v>51</v>
      </c>
      <c r="CA210" s="373">
        <v>127.49999999999999</v>
      </c>
      <c r="CB210" s="373">
        <v>50</v>
      </c>
      <c r="CC210" s="373">
        <v>81</v>
      </c>
      <c r="CD210" s="373">
        <v>162</v>
      </c>
      <c r="CE210" s="373">
        <v>1</v>
      </c>
      <c r="CF210" s="373">
        <v>0</v>
      </c>
      <c r="CG210" s="373">
        <v>0</v>
      </c>
      <c r="CH210" s="373">
        <v>12</v>
      </c>
      <c r="CI210" s="373">
        <v>4</v>
      </c>
      <c r="CJ210" s="373">
        <v>33.333333333333329</v>
      </c>
      <c r="CK210" s="373">
        <v>5</v>
      </c>
      <c r="CL210" s="373">
        <v>3</v>
      </c>
      <c r="CM210" s="373">
        <v>60</v>
      </c>
      <c r="CN210" s="373">
        <v>3</v>
      </c>
      <c r="CO210" s="373">
        <v>2</v>
      </c>
      <c r="CP210" s="373">
        <v>66.666666666666657</v>
      </c>
      <c r="CQ210" s="373">
        <v>25</v>
      </c>
      <c r="CR210" s="373">
        <v>31</v>
      </c>
      <c r="CS210" s="373">
        <v>124</v>
      </c>
      <c r="CT210" s="373">
        <v>1</v>
      </c>
      <c r="CU210" s="373">
        <v>0</v>
      </c>
      <c r="CV210" s="373">
        <v>0</v>
      </c>
      <c r="CW210" s="373">
        <v>0</v>
      </c>
      <c r="CX210" s="373">
        <v>0</v>
      </c>
      <c r="CY210" s="373" t="s">
        <v>1548</v>
      </c>
    </row>
    <row r="211" spans="1:103" ht="45" x14ac:dyDescent="0.25">
      <c r="A211" s="401" t="s">
        <v>1450</v>
      </c>
      <c r="B211" s="406" t="s">
        <v>1447</v>
      </c>
      <c r="C211" s="255" t="s">
        <v>1451</v>
      </c>
      <c r="D211" s="255" t="s">
        <v>1452</v>
      </c>
      <c r="E211" s="379">
        <v>724</v>
      </c>
      <c r="F211" s="368">
        <v>762</v>
      </c>
      <c r="G211" s="369">
        <v>1.0524861878453038</v>
      </c>
      <c r="H211" s="370">
        <v>0</v>
      </c>
      <c r="I211" s="371">
        <v>0</v>
      </c>
      <c r="J211" s="371" t="s">
        <v>1548</v>
      </c>
      <c r="K211" s="382">
        <v>200</v>
      </c>
      <c r="L211" s="371">
        <v>275</v>
      </c>
      <c r="M211" s="371">
        <v>137.5</v>
      </c>
      <c r="N211" s="372">
        <v>2</v>
      </c>
      <c r="O211" s="373">
        <v>2</v>
      </c>
      <c r="P211" s="374">
        <v>100</v>
      </c>
      <c r="Q211" s="372">
        <v>1</v>
      </c>
      <c r="R211" s="373">
        <v>1</v>
      </c>
      <c r="S211" s="373">
        <v>100</v>
      </c>
      <c r="T211" s="372">
        <v>1</v>
      </c>
      <c r="U211" s="373">
        <v>0</v>
      </c>
      <c r="V211" s="374">
        <v>0</v>
      </c>
      <c r="W211" s="372">
        <v>30</v>
      </c>
      <c r="X211" s="373">
        <v>4</v>
      </c>
      <c r="Y211" s="373">
        <v>13.333333333333334</v>
      </c>
      <c r="Z211" s="375">
        <v>20</v>
      </c>
      <c r="AA211" s="373">
        <v>24</v>
      </c>
      <c r="AB211" s="373">
        <v>120</v>
      </c>
      <c r="AC211" s="372">
        <v>8</v>
      </c>
      <c r="AD211" s="373">
        <v>7</v>
      </c>
      <c r="AE211" s="373">
        <v>87.5</v>
      </c>
      <c r="AF211" s="375">
        <v>10</v>
      </c>
      <c r="AG211" s="373">
        <v>8</v>
      </c>
      <c r="AH211" s="373">
        <v>80</v>
      </c>
      <c r="AI211" s="372">
        <v>10</v>
      </c>
      <c r="AJ211" s="373">
        <v>9</v>
      </c>
      <c r="AK211" s="373">
        <v>90</v>
      </c>
      <c r="AL211" s="372">
        <v>0</v>
      </c>
      <c r="AM211" s="373">
        <v>0</v>
      </c>
      <c r="AN211" s="373" t="s">
        <v>1548</v>
      </c>
      <c r="AO211" s="372">
        <v>4</v>
      </c>
      <c r="AP211" s="373">
        <v>1</v>
      </c>
      <c r="AQ211" s="373">
        <v>25</v>
      </c>
      <c r="AR211" s="375">
        <v>12</v>
      </c>
      <c r="AS211" s="373">
        <v>17</v>
      </c>
      <c r="AT211" s="373">
        <v>141.66666666666669</v>
      </c>
      <c r="AU211" s="373">
        <v>120</v>
      </c>
      <c r="AV211" s="373">
        <v>100</v>
      </c>
      <c r="AW211" s="373">
        <v>83.333333333333343</v>
      </c>
      <c r="AX211" s="373">
        <v>0</v>
      </c>
      <c r="AY211" s="373">
        <v>0</v>
      </c>
      <c r="AZ211" s="373" t="s">
        <v>1548</v>
      </c>
      <c r="BA211" s="373">
        <v>1</v>
      </c>
      <c r="BB211" s="373">
        <v>1</v>
      </c>
      <c r="BC211" s="373">
        <v>100</v>
      </c>
      <c r="BD211" s="373">
        <v>1</v>
      </c>
      <c r="BE211" s="373">
        <v>1</v>
      </c>
      <c r="BF211" s="373">
        <v>100</v>
      </c>
      <c r="BG211" s="373">
        <v>3</v>
      </c>
      <c r="BH211" s="373">
        <v>8</v>
      </c>
      <c r="BI211" s="373">
        <v>266.66666666666663</v>
      </c>
      <c r="BJ211" s="373">
        <v>70</v>
      </c>
      <c r="BK211" s="373">
        <v>15</v>
      </c>
      <c r="BL211" s="373">
        <v>21.428571428571427</v>
      </c>
      <c r="BM211" s="373">
        <v>10</v>
      </c>
      <c r="BN211" s="373">
        <v>8</v>
      </c>
      <c r="BO211" s="373">
        <v>80</v>
      </c>
      <c r="BP211" s="373">
        <v>70</v>
      </c>
      <c r="BQ211" s="373">
        <v>88</v>
      </c>
      <c r="BR211" s="373">
        <v>125.71428571428571</v>
      </c>
      <c r="BS211" s="373">
        <v>7</v>
      </c>
      <c r="BT211" s="373">
        <v>9</v>
      </c>
      <c r="BU211" s="373">
        <v>128.57142857142858</v>
      </c>
      <c r="BV211" s="373">
        <v>4</v>
      </c>
      <c r="BW211" s="373">
        <v>4</v>
      </c>
      <c r="BX211" s="373">
        <v>100</v>
      </c>
      <c r="BY211" s="373">
        <v>40</v>
      </c>
      <c r="BZ211" s="373">
        <v>54</v>
      </c>
      <c r="CA211" s="373">
        <v>135</v>
      </c>
      <c r="CB211" s="373">
        <v>52</v>
      </c>
      <c r="CC211" s="373">
        <v>84</v>
      </c>
      <c r="CD211" s="373">
        <v>161.53846153846155</v>
      </c>
      <c r="CE211" s="373">
        <v>0</v>
      </c>
      <c r="CF211" s="373">
        <v>0</v>
      </c>
      <c r="CG211" s="373" t="s">
        <v>1548</v>
      </c>
      <c r="CH211" s="373">
        <v>12</v>
      </c>
      <c r="CI211" s="373">
        <v>4</v>
      </c>
      <c r="CJ211" s="373">
        <v>33.333333333333329</v>
      </c>
      <c r="CK211" s="373">
        <v>5</v>
      </c>
      <c r="CL211" s="373">
        <v>3</v>
      </c>
      <c r="CM211" s="373">
        <v>60</v>
      </c>
      <c r="CN211" s="373">
        <v>2</v>
      </c>
      <c r="CO211" s="373">
        <v>1</v>
      </c>
      <c r="CP211" s="373">
        <v>50</v>
      </c>
      <c r="CQ211" s="373">
        <v>28</v>
      </c>
      <c r="CR211" s="373">
        <v>30</v>
      </c>
      <c r="CS211" s="373">
        <v>107.14285714285714</v>
      </c>
      <c r="CT211" s="373">
        <v>1</v>
      </c>
      <c r="CU211" s="373">
        <v>0</v>
      </c>
      <c r="CV211" s="373">
        <v>0</v>
      </c>
      <c r="CW211" s="373">
        <v>0</v>
      </c>
      <c r="CX211" s="373">
        <v>4</v>
      </c>
      <c r="CY211" s="373" t="s">
        <v>1548</v>
      </c>
    </row>
    <row r="212" spans="1:103" ht="45" x14ac:dyDescent="0.25">
      <c r="A212" s="401" t="s">
        <v>1453</v>
      </c>
      <c r="B212" s="406" t="s">
        <v>1447</v>
      </c>
      <c r="C212" s="255" t="s">
        <v>1454</v>
      </c>
      <c r="D212" s="255" t="s">
        <v>1455</v>
      </c>
      <c r="E212" s="379">
        <v>407</v>
      </c>
      <c r="F212" s="368">
        <v>365</v>
      </c>
      <c r="G212" s="369">
        <v>0.89680589680589684</v>
      </c>
      <c r="H212" s="370">
        <v>0</v>
      </c>
      <c r="I212" s="371">
        <v>0</v>
      </c>
      <c r="J212" s="371" t="s">
        <v>1548</v>
      </c>
      <c r="K212" s="382">
        <v>60</v>
      </c>
      <c r="L212" s="371">
        <v>17</v>
      </c>
      <c r="M212" s="371">
        <v>28.333333333333332</v>
      </c>
      <c r="N212" s="372">
        <v>2</v>
      </c>
      <c r="O212" s="373">
        <v>2</v>
      </c>
      <c r="P212" s="374">
        <v>100</v>
      </c>
      <c r="Q212" s="372">
        <v>1</v>
      </c>
      <c r="R212" s="373">
        <v>0</v>
      </c>
      <c r="S212" s="373">
        <v>0</v>
      </c>
      <c r="T212" s="372">
        <v>1</v>
      </c>
      <c r="U212" s="373">
        <v>0</v>
      </c>
      <c r="V212" s="374">
        <v>0</v>
      </c>
      <c r="W212" s="372">
        <v>20</v>
      </c>
      <c r="X212" s="373">
        <v>14</v>
      </c>
      <c r="Y212" s="373">
        <v>70</v>
      </c>
      <c r="Z212" s="375">
        <v>20</v>
      </c>
      <c r="AA212" s="373">
        <v>20</v>
      </c>
      <c r="AB212" s="373">
        <v>100</v>
      </c>
      <c r="AC212" s="372">
        <v>9</v>
      </c>
      <c r="AD212" s="373">
        <v>9</v>
      </c>
      <c r="AE212" s="373">
        <v>100</v>
      </c>
      <c r="AF212" s="375">
        <v>10</v>
      </c>
      <c r="AG212" s="373">
        <v>9</v>
      </c>
      <c r="AH212" s="373">
        <v>90</v>
      </c>
      <c r="AI212" s="372">
        <v>14</v>
      </c>
      <c r="AJ212" s="373">
        <v>11</v>
      </c>
      <c r="AK212" s="373">
        <v>78.571428571428569</v>
      </c>
      <c r="AL212" s="372">
        <v>0</v>
      </c>
      <c r="AM212" s="373">
        <v>4</v>
      </c>
      <c r="AN212" s="373" t="s">
        <v>1548</v>
      </c>
      <c r="AO212" s="372">
        <v>2</v>
      </c>
      <c r="AP212" s="373">
        <v>2</v>
      </c>
      <c r="AQ212" s="373">
        <v>100</v>
      </c>
      <c r="AR212" s="375">
        <v>20</v>
      </c>
      <c r="AS212" s="373">
        <v>20</v>
      </c>
      <c r="AT212" s="373">
        <v>100</v>
      </c>
      <c r="AU212" s="373">
        <v>54</v>
      </c>
      <c r="AV212" s="373">
        <v>56</v>
      </c>
      <c r="AW212" s="373">
        <v>103.7037037037037</v>
      </c>
      <c r="AX212" s="373">
        <v>0</v>
      </c>
      <c r="AY212" s="373">
        <v>0</v>
      </c>
      <c r="AZ212" s="373" t="s">
        <v>1548</v>
      </c>
      <c r="BA212" s="373">
        <v>2</v>
      </c>
      <c r="BB212" s="373">
        <v>0</v>
      </c>
      <c r="BC212" s="373">
        <v>0</v>
      </c>
      <c r="BD212" s="373">
        <v>1</v>
      </c>
      <c r="BE212" s="373">
        <v>1</v>
      </c>
      <c r="BF212" s="373">
        <v>100</v>
      </c>
      <c r="BG212" s="373">
        <v>10</v>
      </c>
      <c r="BH212" s="373">
        <v>19</v>
      </c>
      <c r="BI212" s="373">
        <v>190</v>
      </c>
      <c r="BJ212" s="373">
        <v>35</v>
      </c>
      <c r="BK212" s="373">
        <v>11</v>
      </c>
      <c r="BL212" s="373">
        <v>31.428571428571427</v>
      </c>
      <c r="BM212" s="373">
        <v>5</v>
      </c>
      <c r="BN212" s="373">
        <v>5</v>
      </c>
      <c r="BO212" s="373">
        <v>100</v>
      </c>
      <c r="BP212" s="373">
        <v>25</v>
      </c>
      <c r="BQ212" s="373">
        <v>25</v>
      </c>
      <c r="BR212" s="373">
        <v>100</v>
      </c>
      <c r="BS212" s="373">
        <v>10</v>
      </c>
      <c r="BT212" s="373">
        <v>10</v>
      </c>
      <c r="BU212" s="373">
        <v>100</v>
      </c>
      <c r="BV212" s="373">
        <v>2</v>
      </c>
      <c r="BW212" s="373">
        <v>4</v>
      </c>
      <c r="BX212" s="373">
        <v>200</v>
      </c>
      <c r="BY212" s="373">
        <v>50</v>
      </c>
      <c r="BZ212" s="373">
        <v>16</v>
      </c>
      <c r="CA212" s="373">
        <v>32</v>
      </c>
      <c r="CB212" s="373">
        <v>0</v>
      </c>
      <c r="CC212" s="373">
        <v>81</v>
      </c>
      <c r="CD212" s="373" t="s">
        <v>1548</v>
      </c>
      <c r="CE212" s="373">
        <v>1</v>
      </c>
      <c r="CF212" s="373">
        <v>0</v>
      </c>
      <c r="CG212" s="373">
        <v>0</v>
      </c>
      <c r="CH212" s="373">
        <v>18</v>
      </c>
      <c r="CI212" s="373">
        <v>16</v>
      </c>
      <c r="CJ212" s="373">
        <v>88.888888888888886</v>
      </c>
      <c r="CK212" s="373">
        <v>6</v>
      </c>
      <c r="CL212" s="373">
        <v>6</v>
      </c>
      <c r="CM212" s="373">
        <v>100</v>
      </c>
      <c r="CN212" s="373">
        <v>6</v>
      </c>
      <c r="CO212" s="373">
        <v>6</v>
      </c>
      <c r="CP212" s="373">
        <v>100</v>
      </c>
      <c r="CQ212" s="373">
        <v>23</v>
      </c>
      <c r="CR212" s="373">
        <v>1</v>
      </c>
      <c r="CS212" s="373">
        <v>4.3478260869565215</v>
      </c>
      <c r="CT212" s="373">
        <v>0</v>
      </c>
      <c r="CU212" s="373">
        <v>0</v>
      </c>
      <c r="CV212" s="373" t="s">
        <v>1548</v>
      </c>
      <c r="CW212" s="373">
        <v>0</v>
      </c>
      <c r="CX212" s="373">
        <v>0</v>
      </c>
      <c r="CY212" s="373" t="s">
        <v>1548</v>
      </c>
    </row>
    <row r="213" spans="1:103" ht="45" x14ac:dyDescent="0.25">
      <c r="A213" s="401" t="s">
        <v>1456</v>
      </c>
      <c r="B213" s="406" t="s">
        <v>1447</v>
      </c>
      <c r="C213" s="407" t="s">
        <v>1457</v>
      </c>
      <c r="D213" s="255" t="s">
        <v>1458</v>
      </c>
      <c r="E213" s="379">
        <v>1212</v>
      </c>
      <c r="F213" s="368">
        <v>1010</v>
      </c>
      <c r="G213" s="369">
        <v>0.83333333333333337</v>
      </c>
      <c r="H213" s="380">
        <v>10</v>
      </c>
      <c r="I213" s="371">
        <v>10</v>
      </c>
      <c r="J213" s="371">
        <v>100</v>
      </c>
      <c r="K213" s="382">
        <v>10</v>
      </c>
      <c r="L213" s="371">
        <v>14</v>
      </c>
      <c r="M213" s="371">
        <v>140</v>
      </c>
      <c r="N213" s="372">
        <v>40</v>
      </c>
      <c r="O213" s="373">
        <v>32</v>
      </c>
      <c r="P213" s="374">
        <v>80</v>
      </c>
      <c r="Q213" s="372">
        <v>20</v>
      </c>
      <c r="R213" s="373">
        <v>21</v>
      </c>
      <c r="S213" s="373">
        <v>105</v>
      </c>
      <c r="T213" s="372">
        <v>4</v>
      </c>
      <c r="U213" s="373">
        <v>0</v>
      </c>
      <c r="V213" s="374">
        <v>0</v>
      </c>
      <c r="W213" s="372">
        <v>100</v>
      </c>
      <c r="X213" s="373">
        <v>85</v>
      </c>
      <c r="Y213" s="373">
        <v>85</v>
      </c>
      <c r="Z213" s="375">
        <v>40</v>
      </c>
      <c r="AA213" s="373">
        <v>10</v>
      </c>
      <c r="AB213" s="373">
        <v>25</v>
      </c>
      <c r="AC213" s="372">
        <v>25</v>
      </c>
      <c r="AD213" s="373">
        <v>25</v>
      </c>
      <c r="AE213" s="373">
        <v>100</v>
      </c>
      <c r="AF213" s="375">
        <v>30</v>
      </c>
      <c r="AG213" s="373">
        <v>15</v>
      </c>
      <c r="AH213" s="373">
        <v>50</v>
      </c>
      <c r="AI213" s="372">
        <v>40</v>
      </c>
      <c r="AJ213" s="373">
        <v>40</v>
      </c>
      <c r="AK213" s="373">
        <v>100</v>
      </c>
      <c r="AL213" s="372">
        <v>0</v>
      </c>
      <c r="AM213" s="373">
        <v>7</v>
      </c>
      <c r="AN213" s="373" t="s">
        <v>1548</v>
      </c>
      <c r="AO213" s="372">
        <v>15</v>
      </c>
      <c r="AP213" s="373">
        <v>7</v>
      </c>
      <c r="AQ213" s="373">
        <v>46.666666666666664</v>
      </c>
      <c r="AR213" s="375">
        <v>120</v>
      </c>
      <c r="AS213" s="373">
        <v>118</v>
      </c>
      <c r="AT213" s="373">
        <v>98.333333333333329</v>
      </c>
      <c r="AU213" s="373">
        <v>50</v>
      </c>
      <c r="AV213" s="373">
        <v>17</v>
      </c>
      <c r="AW213" s="373">
        <v>34</v>
      </c>
      <c r="AX213" s="373">
        <v>12</v>
      </c>
      <c r="AY213" s="373">
        <v>9</v>
      </c>
      <c r="AZ213" s="373">
        <v>75</v>
      </c>
      <c r="BA213" s="373">
        <v>15</v>
      </c>
      <c r="BB213" s="373">
        <v>15</v>
      </c>
      <c r="BC213" s="373">
        <v>100</v>
      </c>
      <c r="BD213" s="373">
        <v>15</v>
      </c>
      <c r="BE213" s="373">
        <v>3</v>
      </c>
      <c r="BF213" s="373">
        <v>20</v>
      </c>
      <c r="BG213" s="373">
        <v>30</v>
      </c>
      <c r="BH213" s="373">
        <v>34</v>
      </c>
      <c r="BI213" s="373">
        <v>113.33333333333333</v>
      </c>
      <c r="BJ213" s="373">
        <v>120</v>
      </c>
      <c r="BK213" s="373">
        <v>41</v>
      </c>
      <c r="BL213" s="373">
        <v>34.166666666666664</v>
      </c>
      <c r="BM213" s="373">
        <v>70</v>
      </c>
      <c r="BN213" s="373">
        <v>72</v>
      </c>
      <c r="BO213" s="373">
        <v>102.85714285714285</v>
      </c>
      <c r="BP213" s="373">
        <v>120</v>
      </c>
      <c r="BQ213" s="373">
        <v>120</v>
      </c>
      <c r="BR213" s="373">
        <v>100</v>
      </c>
      <c r="BS213" s="373">
        <v>30</v>
      </c>
      <c r="BT213" s="373">
        <v>37</v>
      </c>
      <c r="BU213" s="373">
        <v>123.33333333333334</v>
      </c>
      <c r="BV213" s="373">
        <v>40</v>
      </c>
      <c r="BW213" s="373">
        <v>26</v>
      </c>
      <c r="BX213" s="373">
        <v>65</v>
      </c>
      <c r="BY213" s="373">
        <v>80</v>
      </c>
      <c r="BZ213" s="373">
        <v>46</v>
      </c>
      <c r="CA213" s="373">
        <v>57.499999999999993</v>
      </c>
      <c r="CB213" s="373">
        <v>0</v>
      </c>
      <c r="CC213" s="373">
        <v>54</v>
      </c>
      <c r="CD213" s="373" t="s">
        <v>1548</v>
      </c>
      <c r="CE213" s="373">
        <v>0</v>
      </c>
      <c r="CF213" s="373">
        <v>3</v>
      </c>
      <c r="CG213" s="373" t="s">
        <v>1548</v>
      </c>
      <c r="CH213" s="373">
        <v>60</v>
      </c>
      <c r="CI213" s="373">
        <v>60</v>
      </c>
      <c r="CJ213" s="373">
        <v>100</v>
      </c>
      <c r="CK213" s="373">
        <v>40</v>
      </c>
      <c r="CL213" s="373">
        <v>42</v>
      </c>
      <c r="CM213" s="373">
        <v>105</v>
      </c>
      <c r="CN213" s="373">
        <v>22</v>
      </c>
      <c r="CO213" s="373">
        <v>5</v>
      </c>
      <c r="CP213" s="373">
        <v>22.727272727272727</v>
      </c>
      <c r="CQ213" s="373">
        <v>50</v>
      </c>
      <c r="CR213" s="373">
        <v>27</v>
      </c>
      <c r="CS213" s="373">
        <v>54</v>
      </c>
      <c r="CT213" s="373">
        <v>4</v>
      </c>
      <c r="CU213" s="373">
        <v>3</v>
      </c>
      <c r="CV213" s="373">
        <v>75</v>
      </c>
      <c r="CW213" s="373">
        <v>0</v>
      </c>
      <c r="CX213" s="373">
        <v>12</v>
      </c>
      <c r="CY213" s="373" t="s">
        <v>1548</v>
      </c>
    </row>
    <row r="214" spans="1:103" ht="45" x14ac:dyDescent="0.25">
      <c r="A214" s="431" t="s">
        <v>1459</v>
      </c>
      <c r="B214" s="406" t="s">
        <v>1447</v>
      </c>
      <c r="C214" s="408" t="s">
        <v>1460</v>
      </c>
      <c r="D214" s="129" t="s">
        <v>1461</v>
      </c>
      <c r="E214" s="379">
        <v>726</v>
      </c>
      <c r="F214" s="368">
        <v>625</v>
      </c>
      <c r="G214" s="369">
        <v>0.8608815426997245</v>
      </c>
      <c r="H214" s="380">
        <v>1</v>
      </c>
      <c r="I214" s="371">
        <v>0</v>
      </c>
      <c r="J214" s="371">
        <v>0</v>
      </c>
      <c r="K214" s="382">
        <v>80</v>
      </c>
      <c r="L214" s="371">
        <v>70</v>
      </c>
      <c r="M214" s="371">
        <v>87.5</v>
      </c>
      <c r="N214" s="372">
        <v>40</v>
      </c>
      <c r="O214" s="373">
        <v>48</v>
      </c>
      <c r="P214" s="374">
        <v>120</v>
      </c>
      <c r="Q214" s="372">
        <v>10</v>
      </c>
      <c r="R214" s="373">
        <v>10</v>
      </c>
      <c r="S214" s="373">
        <v>100</v>
      </c>
      <c r="T214" s="372">
        <v>10</v>
      </c>
      <c r="U214" s="373">
        <v>0</v>
      </c>
      <c r="V214" s="374">
        <v>0</v>
      </c>
      <c r="W214" s="372">
        <v>20</v>
      </c>
      <c r="X214" s="373">
        <v>19</v>
      </c>
      <c r="Y214" s="373">
        <v>95</v>
      </c>
      <c r="Z214" s="375">
        <v>23</v>
      </c>
      <c r="AA214" s="373">
        <v>35</v>
      </c>
      <c r="AB214" s="373">
        <v>152.17391304347828</v>
      </c>
      <c r="AC214" s="372">
        <v>7</v>
      </c>
      <c r="AD214" s="373">
        <v>12</v>
      </c>
      <c r="AE214" s="373">
        <v>171.42857142857142</v>
      </c>
      <c r="AF214" s="375">
        <v>70</v>
      </c>
      <c r="AG214" s="373">
        <v>38</v>
      </c>
      <c r="AH214" s="373">
        <v>54.285714285714285</v>
      </c>
      <c r="AI214" s="372">
        <v>30</v>
      </c>
      <c r="AJ214" s="373">
        <v>29</v>
      </c>
      <c r="AK214" s="373">
        <v>96.666666666666671</v>
      </c>
      <c r="AL214" s="372">
        <v>45</v>
      </c>
      <c r="AM214" s="373">
        <v>65</v>
      </c>
      <c r="AN214" s="373">
        <v>144.44444444444443</v>
      </c>
      <c r="AO214" s="372">
        <v>7</v>
      </c>
      <c r="AP214" s="373">
        <v>8</v>
      </c>
      <c r="AQ214" s="373">
        <v>114.28571428571428</v>
      </c>
      <c r="AR214" s="375">
        <v>84</v>
      </c>
      <c r="AS214" s="373">
        <v>35</v>
      </c>
      <c r="AT214" s="373">
        <v>41.666666666666671</v>
      </c>
      <c r="AU214" s="373">
        <v>25</v>
      </c>
      <c r="AV214" s="373">
        <v>40</v>
      </c>
      <c r="AW214" s="373">
        <v>160</v>
      </c>
      <c r="AX214" s="373">
        <v>10</v>
      </c>
      <c r="AY214" s="373">
        <v>10</v>
      </c>
      <c r="AZ214" s="373">
        <v>100</v>
      </c>
      <c r="BA214" s="373">
        <v>6</v>
      </c>
      <c r="BB214" s="373">
        <v>10</v>
      </c>
      <c r="BC214" s="373">
        <v>166.66666666666669</v>
      </c>
      <c r="BD214" s="373">
        <v>2</v>
      </c>
      <c r="BE214" s="373">
        <v>0</v>
      </c>
      <c r="BF214" s="373">
        <v>0</v>
      </c>
      <c r="BG214" s="373">
        <v>5</v>
      </c>
      <c r="BH214" s="373">
        <v>1</v>
      </c>
      <c r="BI214" s="373">
        <v>20</v>
      </c>
      <c r="BJ214" s="373">
        <v>17</v>
      </c>
      <c r="BK214" s="373">
        <v>0</v>
      </c>
      <c r="BL214" s="373">
        <v>0</v>
      </c>
      <c r="BM214" s="373">
        <v>25</v>
      </c>
      <c r="BN214" s="373">
        <v>27</v>
      </c>
      <c r="BO214" s="373">
        <v>108</v>
      </c>
      <c r="BP214" s="373">
        <v>5</v>
      </c>
      <c r="BQ214" s="373">
        <v>8</v>
      </c>
      <c r="BR214" s="373">
        <v>160</v>
      </c>
      <c r="BS214" s="373">
        <v>20</v>
      </c>
      <c r="BT214" s="373">
        <v>0</v>
      </c>
      <c r="BU214" s="373">
        <v>0</v>
      </c>
      <c r="BV214" s="373">
        <v>9</v>
      </c>
      <c r="BW214" s="373">
        <v>17</v>
      </c>
      <c r="BX214" s="373">
        <v>188.88888888888889</v>
      </c>
      <c r="BY214" s="373">
        <v>7</v>
      </c>
      <c r="BZ214" s="373">
        <v>13</v>
      </c>
      <c r="CA214" s="373">
        <v>185.71428571428572</v>
      </c>
      <c r="CB214" s="373">
        <v>50</v>
      </c>
      <c r="CC214" s="373">
        <v>77</v>
      </c>
      <c r="CD214" s="373">
        <v>154</v>
      </c>
      <c r="CE214" s="373">
        <v>0</v>
      </c>
      <c r="CF214" s="373">
        <v>0</v>
      </c>
      <c r="CG214" s="373">
        <v>0</v>
      </c>
      <c r="CH214" s="373">
        <v>35</v>
      </c>
      <c r="CI214" s="373">
        <v>32</v>
      </c>
      <c r="CJ214" s="373">
        <v>91.428571428571431</v>
      </c>
      <c r="CK214" s="373">
        <v>35</v>
      </c>
      <c r="CL214" s="373">
        <v>0</v>
      </c>
      <c r="CM214" s="373">
        <v>0</v>
      </c>
      <c r="CN214" s="373">
        <v>3</v>
      </c>
      <c r="CO214" s="373">
        <v>0</v>
      </c>
      <c r="CP214" s="373">
        <v>0</v>
      </c>
      <c r="CQ214" s="373">
        <v>30</v>
      </c>
      <c r="CR214" s="373">
        <v>6</v>
      </c>
      <c r="CS214" s="373">
        <v>20</v>
      </c>
      <c r="CT214" s="373">
        <v>0</v>
      </c>
      <c r="CU214" s="373">
        <v>0</v>
      </c>
      <c r="CV214" s="373">
        <v>0</v>
      </c>
      <c r="CW214" s="373">
        <v>15</v>
      </c>
      <c r="CX214" s="373">
        <v>15</v>
      </c>
      <c r="CY214" s="373">
        <v>100</v>
      </c>
    </row>
    <row r="215" spans="1:103" ht="45" x14ac:dyDescent="0.25">
      <c r="A215" s="432"/>
      <c r="B215" s="406" t="s">
        <v>1447</v>
      </c>
      <c r="C215" s="408" t="s">
        <v>1462</v>
      </c>
      <c r="D215" s="129" t="s">
        <v>1463</v>
      </c>
      <c r="E215" s="379">
        <v>696</v>
      </c>
      <c r="F215" s="368">
        <v>627</v>
      </c>
      <c r="G215" s="369">
        <v>0.90086206896551724</v>
      </c>
      <c r="H215" s="380">
        <v>1</v>
      </c>
      <c r="I215" s="371">
        <v>0</v>
      </c>
      <c r="J215" s="371">
        <v>0</v>
      </c>
      <c r="K215" s="382">
        <v>70</v>
      </c>
      <c r="L215" s="371">
        <v>67</v>
      </c>
      <c r="M215" s="371">
        <v>95.714285714285722</v>
      </c>
      <c r="N215" s="372">
        <v>15</v>
      </c>
      <c r="O215" s="373">
        <v>21</v>
      </c>
      <c r="P215" s="374">
        <v>140</v>
      </c>
      <c r="Q215" s="372">
        <v>8</v>
      </c>
      <c r="R215" s="373">
        <v>10</v>
      </c>
      <c r="S215" s="373">
        <v>125</v>
      </c>
      <c r="T215" s="372">
        <v>8</v>
      </c>
      <c r="U215" s="373">
        <v>0</v>
      </c>
      <c r="V215" s="374">
        <v>0</v>
      </c>
      <c r="W215" s="372">
        <v>50</v>
      </c>
      <c r="X215" s="373">
        <v>42</v>
      </c>
      <c r="Y215" s="373">
        <v>84</v>
      </c>
      <c r="Z215" s="375">
        <v>22</v>
      </c>
      <c r="AA215" s="373">
        <v>34</v>
      </c>
      <c r="AB215" s="373">
        <v>154.54545454545453</v>
      </c>
      <c r="AC215" s="372">
        <v>5</v>
      </c>
      <c r="AD215" s="373">
        <v>12</v>
      </c>
      <c r="AE215" s="373">
        <v>240</v>
      </c>
      <c r="AF215" s="375">
        <v>56</v>
      </c>
      <c r="AG215" s="373">
        <v>31</v>
      </c>
      <c r="AH215" s="373">
        <v>55.357142857142861</v>
      </c>
      <c r="AI215" s="372">
        <v>18</v>
      </c>
      <c r="AJ215" s="373">
        <v>26</v>
      </c>
      <c r="AK215" s="373">
        <v>144.44444444444443</v>
      </c>
      <c r="AL215" s="372">
        <v>41</v>
      </c>
      <c r="AM215" s="373">
        <v>57</v>
      </c>
      <c r="AN215" s="373">
        <v>139.02439024390242</v>
      </c>
      <c r="AO215" s="372">
        <v>5</v>
      </c>
      <c r="AP215" s="373">
        <v>10</v>
      </c>
      <c r="AQ215" s="373">
        <v>200</v>
      </c>
      <c r="AR215" s="375">
        <v>67</v>
      </c>
      <c r="AS215" s="373">
        <v>17</v>
      </c>
      <c r="AT215" s="373">
        <v>25.373134328358208</v>
      </c>
      <c r="AU215" s="373">
        <v>20</v>
      </c>
      <c r="AV215" s="373">
        <v>39</v>
      </c>
      <c r="AW215" s="373">
        <v>195</v>
      </c>
      <c r="AX215" s="373">
        <v>2</v>
      </c>
      <c r="AY215" s="373">
        <v>0</v>
      </c>
      <c r="AZ215" s="373">
        <v>0</v>
      </c>
      <c r="BA215" s="373">
        <v>5</v>
      </c>
      <c r="BB215" s="373">
        <v>0</v>
      </c>
      <c r="BC215" s="373">
        <v>0</v>
      </c>
      <c r="BD215" s="373">
        <v>2</v>
      </c>
      <c r="BE215" s="373">
        <v>0</v>
      </c>
      <c r="BF215" s="373">
        <v>0</v>
      </c>
      <c r="BG215" s="373">
        <v>4</v>
      </c>
      <c r="BH215" s="373">
        <v>0</v>
      </c>
      <c r="BI215" s="373">
        <v>0</v>
      </c>
      <c r="BJ215" s="373">
        <v>14</v>
      </c>
      <c r="BK215" s="373">
        <v>6</v>
      </c>
      <c r="BL215" s="373">
        <v>42.857142857142854</v>
      </c>
      <c r="BM215" s="373">
        <v>20</v>
      </c>
      <c r="BN215" s="373">
        <v>21</v>
      </c>
      <c r="BO215" s="373">
        <v>105</v>
      </c>
      <c r="BP215" s="373">
        <v>4</v>
      </c>
      <c r="BQ215" s="373">
        <v>4</v>
      </c>
      <c r="BR215" s="373">
        <v>100</v>
      </c>
      <c r="BS215" s="373">
        <v>8</v>
      </c>
      <c r="BT215" s="373">
        <v>0</v>
      </c>
      <c r="BU215" s="373">
        <v>0</v>
      </c>
      <c r="BV215" s="373">
        <v>9</v>
      </c>
      <c r="BW215" s="373">
        <v>0</v>
      </c>
      <c r="BX215" s="373">
        <v>0</v>
      </c>
      <c r="BY215" s="373">
        <v>100</v>
      </c>
      <c r="BZ215" s="373">
        <v>105</v>
      </c>
      <c r="CA215" s="373">
        <v>105</v>
      </c>
      <c r="CB215" s="373">
        <v>50</v>
      </c>
      <c r="CC215" s="373">
        <v>77</v>
      </c>
      <c r="CD215" s="373">
        <v>154</v>
      </c>
      <c r="CE215" s="373">
        <v>0</v>
      </c>
      <c r="CF215" s="373">
        <v>0</v>
      </c>
      <c r="CG215" s="373">
        <v>0</v>
      </c>
      <c r="CH215" s="373">
        <v>30</v>
      </c>
      <c r="CI215" s="373">
        <v>32</v>
      </c>
      <c r="CJ215" s="373">
        <v>106.66666666666667</v>
      </c>
      <c r="CK215" s="373">
        <v>28</v>
      </c>
      <c r="CL215" s="373">
        <v>0</v>
      </c>
      <c r="CM215" s="373">
        <v>0</v>
      </c>
      <c r="CN215" s="373">
        <v>3</v>
      </c>
      <c r="CO215" s="373">
        <v>0</v>
      </c>
      <c r="CP215" s="373">
        <v>0</v>
      </c>
      <c r="CQ215" s="373">
        <v>20</v>
      </c>
      <c r="CR215" s="373">
        <v>5</v>
      </c>
      <c r="CS215" s="373">
        <v>25</v>
      </c>
      <c r="CT215" s="373">
        <v>0</v>
      </c>
      <c r="CU215" s="373">
        <v>0</v>
      </c>
      <c r="CV215" s="373">
        <v>0</v>
      </c>
      <c r="CW215" s="373">
        <v>11</v>
      </c>
      <c r="CX215" s="373">
        <v>11</v>
      </c>
      <c r="CY215" s="373">
        <v>100</v>
      </c>
    </row>
    <row r="216" spans="1:103" ht="45" x14ac:dyDescent="0.25">
      <c r="A216" s="401" t="s">
        <v>1464</v>
      </c>
      <c r="B216" s="406" t="s">
        <v>1447</v>
      </c>
      <c r="C216" s="255" t="s">
        <v>1465</v>
      </c>
      <c r="D216" s="255" t="s">
        <v>1466</v>
      </c>
      <c r="E216" s="379">
        <v>45</v>
      </c>
      <c r="F216" s="368">
        <v>41</v>
      </c>
      <c r="G216" s="369">
        <v>0.91111111111111109</v>
      </c>
      <c r="H216" s="370">
        <v>0</v>
      </c>
      <c r="I216" s="371">
        <v>0</v>
      </c>
      <c r="J216" s="371" t="s">
        <v>1548</v>
      </c>
      <c r="K216" s="382">
        <v>3</v>
      </c>
      <c r="L216" s="371">
        <v>3</v>
      </c>
      <c r="M216" s="371">
        <v>100</v>
      </c>
      <c r="N216" s="372">
        <v>1</v>
      </c>
      <c r="O216" s="373">
        <v>1</v>
      </c>
      <c r="P216" s="374">
        <v>100</v>
      </c>
      <c r="Q216" s="372">
        <v>1</v>
      </c>
      <c r="R216" s="373">
        <v>1</v>
      </c>
      <c r="S216" s="373">
        <v>100</v>
      </c>
      <c r="T216" s="372">
        <v>1</v>
      </c>
      <c r="U216" s="373">
        <v>0</v>
      </c>
      <c r="V216" s="374">
        <v>0</v>
      </c>
      <c r="W216" s="372">
        <v>3</v>
      </c>
      <c r="X216" s="373">
        <v>3</v>
      </c>
      <c r="Y216" s="373">
        <v>100</v>
      </c>
      <c r="Z216" s="375">
        <v>1</v>
      </c>
      <c r="AA216" s="373">
        <v>1</v>
      </c>
      <c r="AB216" s="373">
        <v>100</v>
      </c>
      <c r="AC216" s="372">
        <v>2</v>
      </c>
      <c r="AD216" s="373">
        <v>2</v>
      </c>
      <c r="AE216" s="373">
        <v>100</v>
      </c>
      <c r="AF216" s="375">
        <v>1</v>
      </c>
      <c r="AG216" s="373">
        <v>1</v>
      </c>
      <c r="AH216" s="373">
        <v>100</v>
      </c>
      <c r="AI216" s="372">
        <v>2</v>
      </c>
      <c r="AJ216" s="373">
        <v>1</v>
      </c>
      <c r="AK216" s="373">
        <v>50</v>
      </c>
      <c r="AL216" s="372">
        <v>0</v>
      </c>
      <c r="AM216" s="373">
        <v>2</v>
      </c>
      <c r="AN216" s="373" t="s">
        <v>1548</v>
      </c>
      <c r="AO216" s="372">
        <v>1</v>
      </c>
      <c r="AP216" s="373">
        <v>1</v>
      </c>
      <c r="AQ216" s="373">
        <v>100</v>
      </c>
      <c r="AR216" s="375">
        <v>2</v>
      </c>
      <c r="AS216" s="373">
        <v>2</v>
      </c>
      <c r="AT216" s="373">
        <v>100</v>
      </c>
      <c r="AU216" s="373">
        <v>1</v>
      </c>
      <c r="AV216" s="373">
        <v>2</v>
      </c>
      <c r="AW216" s="373">
        <v>200</v>
      </c>
      <c r="AX216" s="373">
        <v>1</v>
      </c>
      <c r="AY216" s="373">
        <v>1</v>
      </c>
      <c r="AZ216" s="373">
        <v>100</v>
      </c>
      <c r="BA216" s="373">
        <v>0</v>
      </c>
      <c r="BB216" s="373">
        <v>0</v>
      </c>
      <c r="BC216" s="373" t="s">
        <v>1548</v>
      </c>
      <c r="BD216" s="373">
        <v>1</v>
      </c>
      <c r="BE216" s="373">
        <v>0</v>
      </c>
      <c r="BF216" s="373">
        <v>0</v>
      </c>
      <c r="BG216" s="373">
        <v>1</v>
      </c>
      <c r="BH216" s="373">
        <v>3</v>
      </c>
      <c r="BI216" s="373">
        <v>300</v>
      </c>
      <c r="BJ216" s="373">
        <v>4</v>
      </c>
      <c r="BK216" s="373">
        <v>2</v>
      </c>
      <c r="BL216" s="373">
        <v>50</v>
      </c>
      <c r="BM216" s="373">
        <v>1</v>
      </c>
      <c r="BN216" s="373">
        <v>1</v>
      </c>
      <c r="BO216" s="373">
        <v>100</v>
      </c>
      <c r="BP216" s="373">
        <v>4</v>
      </c>
      <c r="BQ216" s="373">
        <v>4</v>
      </c>
      <c r="BR216" s="373">
        <v>100</v>
      </c>
      <c r="BS216" s="373">
        <v>2</v>
      </c>
      <c r="BT216" s="373">
        <v>2</v>
      </c>
      <c r="BU216" s="373">
        <v>100</v>
      </c>
      <c r="BV216" s="373">
        <v>1</v>
      </c>
      <c r="BW216" s="373">
        <v>1</v>
      </c>
      <c r="BX216" s="373">
        <v>100</v>
      </c>
      <c r="BY216" s="373">
        <v>1</v>
      </c>
      <c r="BZ216" s="373">
        <v>1</v>
      </c>
      <c r="CA216" s="373">
        <v>100</v>
      </c>
      <c r="CB216" s="373">
        <v>0</v>
      </c>
      <c r="CC216" s="373">
        <v>2</v>
      </c>
      <c r="CD216" s="373" t="s">
        <v>1548</v>
      </c>
      <c r="CE216" s="373">
        <v>0</v>
      </c>
      <c r="CF216" s="373">
        <v>0</v>
      </c>
      <c r="CG216" s="373" t="s">
        <v>1548</v>
      </c>
      <c r="CH216" s="373">
        <v>2</v>
      </c>
      <c r="CI216" s="373">
        <v>2</v>
      </c>
      <c r="CJ216" s="373">
        <v>100</v>
      </c>
      <c r="CK216" s="373">
        <v>1</v>
      </c>
      <c r="CL216" s="373">
        <v>1</v>
      </c>
      <c r="CM216" s="373">
        <v>100</v>
      </c>
      <c r="CN216" s="373">
        <v>5</v>
      </c>
      <c r="CO216" s="373">
        <v>0</v>
      </c>
      <c r="CP216" s="373">
        <v>0</v>
      </c>
      <c r="CQ216" s="373">
        <v>2</v>
      </c>
      <c r="CR216" s="373">
        <v>1</v>
      </c>
      <c r="CS216" s="373">
        <v>50</v>
      </c>
      <c r="CT216" s="373">
        <v>0</v>
      </c>
      <c r="CU216" s="373">
        <v>0</v>
      </c>
      <c r="CV216" s="373" t="s">
        <v>1548</v>
      </c>
      <c r="CW216" s="373">
        <v>0</v>
      </c>
      <c r="CX216" s="373">
        <v>0</v>
      </c>
      <c r="CY216" s="373" t="s">
        <v>1548</v>
      </c>
    </row>
    <row r="217" spans="1:103" ht="45" x14ac:dyDescent="0.25">
      <c r="A217" s="401" t="s">
        <v>1467</v>
      </c>
      <c r="B217" s="406" t="s">
        <v>1447</v>
      </c>
      <c r="C217" s="255" t="s">
        <v>1468</v>
      </c>
      <c r="D217" s="255" t="s">
        <v>1469</v>
      </c>
      <c r="E217" s="379">
        <v>344</v>
      </c>
      <c r="F217" s="368">
        <v>391</v>
      </c>
      <c r="G217" s="369">
        <v>1.1366279069767442</v>
      </c>
      <c r="H217" s="380">
        <v>8</v>
      </c>
      <c r="I217" s="371">
        <v>8</v>
      </c>
      <c r="J217" s="371">
        <v>100</v>
      </c>
      <c r="K217" s="382">
        <v>31</v>
      </c>
      <c r="L217" s="371">
        <v>35</v>
      </c>
      <c r="M217" s="371">
        <v>112.90322580645163</v>
      </c>
      <c r="N217" s="372">
        <v>8</v>
      </c>
      <c r="O217" s="373">
        <v>13</v>
      </c>
      <c r="P217" s="374">
        <v>162.5</v>
      </c>
      <c r="Q217" s="372">
        <v>6</v>
      </c>
      <c r="R217" s="373">
        <v>7</v>
      </c>
      <c r="S217" s="373">
        <v>116.66666666666667</v>
      </c>
      <c r="T217" s="372">
        <v>2</v>
      </c>
      <c r="U217" s="373">
        <v>1</v>
      </c>
      <c r="V217" s="374">
        <v>50</v>
      </c>
      <c r="W217" s="372">
        <v>20</v>
      </c>
      <c r="X217" s="373">
        <v>23</v>
      </c>
      <c r="Y217" s="373">
        <v>114.99999999999999</v>
      </c>
      <c r="Z217" s="375">
        <v>16</v>
      </c>
      <c r="AA217" s="373">
        <v>16</v>
      </c>
      <c r="AB217" s="373">
        <v>100</v>
      </c>
      <c r="AC217" s="372">
        <v>10</v>
      </c>
      <c r="AD217" s="373">
        <v>17</v>
      </c>
      <c r="AE217" s="373">
        <v>170</v>
      </c>
      <c r="AF217" s="375">
        <v>13</v>
      </c>
      <c r="AG217" s="373">
        <v>14</v>
      </c>
      <c r="AH217" s="373">
        <v>107.69230769230769</v>
      </c>
      <c r="AI217" s="372">
        <v>10</v>
      </c>
      <c r="AJ217" s="373">
        <v>13</v>
      </c>
      <c r="AK217" s="373">
        <v>130</v>
      </c>
      <c r="AL217" s="372">
        <v>10</v>
      </c>
      <c r="AM217" s="373">
        <v>8</v>
      </c>
      <c r="AN217" s="373">
        <v>80</v>
      </c>
      <c r="AO217" s="372">
        <v>5</v>
      </c>
      <c r="AP217" s="373">
        <v>7</v>
      </c>
      <c r="AQ217" s="373">
        <v>140</v>
      </c>
      <c r="AR217" s="375">
        <v>10</v>
      </c>
      <c r="AS217" s="373">
        <v>11</v>
      </c>
      <c r="AT217" s="373">
        <v>110.00000000000001</v>
      </c>
      <c r="AU217" s="373">
        <v>3</v>
      </c>
      <c r="AV217" s="373">
        <v>10</v>
      </c>
      <c r="AW217" s="373">
        <v>333.33333333333337</v>
      </c>
      <c r="AX217" s="373">
        <v>10</v>
      </c>
      <c r="AY217" s="373">
        <v>13</v>
      </c>
      <c r="AZ217" s="373">
        <v>130</v>
      </c>
      <c r="BA217" s="373">
        <v>6</v>
      </c>
      <c r="BB217" s="373">
        <v>6</v>
      </c>
      <c r="BC217" s="373">
        <v>100</v>
      </c>
      <c r="BD217" s="373">
        <v>10</v>
      </c>
      <c r="BE217" s="373">
        <v>7</v>
      </c>
      <c r="BF217" s="373">
        <v>70</v>
      </c>
      <c r="BG217" s="373">
        <v>5</v>
      </c>
      <c r="BH217" s="373">
        <v>6</v>
      </c>
      <c r="BI217" s="373">
        <v>120</v>
      </c>
      <c r="BJ217" s="373">
        <v>10</v>
      </c>
      <c r="BK217" s="373">
        <v>11</v>
      </c>
      <c r="BL217" s="373">
        <v>110.00000000000001</v>
      </c>
      <c r="BM217" s="373">
        <v>22</v>
      </c>
      <c r="BN217" s="373">
        <v>23</v>
      </c>
      <c r="BO217" s="373">
        <v>104.54545454545455</v>
      </c>
      <c r="BP217" s="373">
        <v>15</v>
      </c>
      <c r="BQ217" s="373">
        <v>18</v>
      </c>
      <c r="BR217" s="373">
        <v>120</v>
      </c>
      <c r="BS217" s="373">
        <v>15</v>
      </c>
      <c r="BT217" s="373">
        <v>19</v>
      </c>
      <c r="BU217" s="373">
        <v>126.66666666666666</v>
      </c>
      <c r="BV217" s="373">
        <v>14</v>
      </c>
      <c r="BW217" s="373">
        <v>14</v>
      </c>
      <c r="BX217" s="373">
        <v>100</v>
      </c>
      <c r="BY217" s="373">
        <v>10</v>
      </c>
      <c r="BZ217" s="373">
        <v>21</v>
      </c>
      <c r="CA217" s="373">
        <v>210</v>
      </c>
      <c r="CB217" s="373">
        <v>9</v>
      </c>
      <c r="CC217" s="373">
        <v>9</v>
      </c>
      <c r="CD217" s="373">
        <v>100</v>
      </c>
      <c r="CE217" s="373">
        <v>5</v>
      </c>
      <c r="CF217" s="373">
        <v>2</v>
      </c>
      <c r="CG217" s="373">
        <v>40</v>
      </c>
      <c r="CH217" s="373">
        <v>14</v>
      </c>
      <c r="CI217" s="373">
        <v>14</v>
      </c>
      <c r="CJ217" s="373">
        <v>100</v>
      </c>
      <c r="CK217" s="373">
        <v>10</v>
      </c>
      <c r="CL217" s="373">
        <v>13</v>
      </c>
      <c r="CM217" s="373">
        <v>130</v>
      </c>
      <c r="CN217" s="373">
        <v>8</v>
      </c>
      <c r="CO217" s="373">
        <v>6</v>
      </c>
      <c r="CP217" s="373">
        <v>75</v>
      </c>
      <c r="CQ217" s="373">
        <v>20</v>
      </c>
      <c r="CR217" s="373">
        <v>21</v>
      </c>
      <c r="CS217" s="373">
        <v>105</v>
      </c>
      <c r="CT217" s="373">
        <v>6</v>
      </c>
      <c r="CU217" s="373">
        <v>2</v>
      </c>
      <c r="CV217" s="373">
        <v>33.333333333333329</v>
      </c>
      <c r="CW217" s="373">
        <v>3</v>
      </c>
      <c r="CX217" s="373">
        <v>3</v>
      </c>
      <c r="CY217" s="373">
        <v>100</v>
      </c>
    </row>
    <row r="218" spans="1:103" ht="45" x14ac:dyDescent="0.25">
      <c r="A218" s="401" t="s">
        <v>1470</v>
      </c>
      <c r="B218" s="406" t="s">
        <v>1447</v>
      </c>
      <c r="C218" s="255"/>
      <c r="D218" s="255" t="s">
        <v>1471</v>
      </c>
      <c r="E218" s="379">
        <v>9450</v>
      </c>
      <c r="F218" s="368">
        <v>10291</v>
      </c>
      <c r="G218" s="369">
        <v>1.088994708994709</v>
      </c>
      <c r="H218" s="380">
        <v>71</v>
      </c>
      <c r="I218" s="371">
        <v>71</v>
      </c>
      <c r="J218" s="371">
        <v>100</v>
      </c>
      <c r="K218" s="382">
        <v>1100</v>
      </c>
      <c r="L218" s="371">
        <v>1087</v>
      </c>
      <c r="M218" s="371">
        <v>98.818181818181813</v>
      </c>
      <c r="N218" s="372">
        <v>80</v>
      </c>
      <c r="O218" s="373">
        <v>221</v>
      </c>
      <c r="P218" s="374">
        <v>276.25</v>
      </c>
      <c r="Q218" s="372">
        <v>110</v>
      </c>
      <c r="R218" s="373">
        <v>111</v>
      </c>
      <c r="S218" s="373">
        <v>100.90909090909091</v>
      </c>
      <c r="T218" s="372">
        <v>20</v>
      </c>
      <c r="U218" s="373">
        <v>12</v>
      </c>
      <c r="V218" s="374">
        <v>60</v>
      </c>
      <c r="W218" s="372">
        <v>500</v>
      </c>
      <c r="X218" s="373">
        <v>502</v>
      </c>
      <c r="Y218" s="373">
        <v>100.4</v>
      </c>
      <c r="Z218" s="375">
        <v>550</v>
      </c>
      <c r="AA218" s="373">
        <v>572</v>
      </c>
      <c r="AB218" s="373">
        <v>104</v>
      </c>
      <c r="AC218" s="372">
        <v>450</v>
      </c>
      <c r="AD218" s="373">
        <v>424</v>
      </c>
      <c r="AE218" s="373">
        <v>94.222222222222214</v>
      </c>
      <c r="AF218" s="375">
        <v>350</v>
      </c>
      <c r="AG218" s="373">
        <v>368</v>
      </c>
      <c r="AH218" s="373">
        <v>105.14285714285714</v>
      </c>
      <c r="AI218" s="372">
        <v>300</v>
      </c>
      <c r="AJ218" s="373">
        <v>285</v>
      </c>
      <c r="AK218" s="373">
        <v>95</v>
      </c>
      <c r="AL218" s="372">
        <v>250</v>
      </c>
      <c r="AM218" s="373">
        <v>244</v>
      </c>
      <c r="AN218" s="373">
        <v>97.6</v>
      </c>
      <c r="AO218" s="372">
        <v>110</v>
      </c>
      <c r="AP218" s="373">
        <v>123</v>
      </c>
      <c r="AQ218" s="373">
        <v>111.81818181818181</v>
      </c>
      <c r="AR218" s="375">
        <v>305</v>
      </c>
      <c r="AS218" s="373">
        <v>303</v>
      </c>
      <c r="AT218" s="373">
        <v>99.344262295081961</v>
      </c>
      <c r="AU218" s="373">
        <v>120</v>
      </c>
      <c r="AV218" s="373">
        <v>264</v>
      </c>
      <c r="AW218" s="373">
        <v>220.00000000000003</v>
      </c>
      <c r="AX218" s="373">
        <v>150</v>
      </c>
      <c r="AY218" s="373">
        <v>213</v>
      </c>
      <c r="AZ218" s="373">
        <v>142</v>
      </c>
      <c r="BA218" s="373">
        <v>145</v>
      </c>
      <c r="BB218" s="373">
        <v>123</v>
      </c>
      <c r="BC218" s="373">
        <v>84.827586206896555</v>
      </c>
      <c r="BD218" s="373">
        <v>50</v>
      </c>
      <c r="BE218" s="373">
        <v>71</v>
      </c>
      <c r="BF218" s="373">
        <v>142</v>
      </c>
      <c r="BG218" s="373">
        <v>235</v>
      </c>
      <c r="BH218" s="373">
        <v>232</v>
      </c>
      <c r="BI218" s="373">
        <v>98.723404255319153</v>
      </c>
      <c r="BJ218" s="373">
        <v>330</v>
      </c>
      <c r="BK218" s="373">
        <v>327</v>
      </c>
      <c r="BL218" s="373">
        <v>99.090909090909093</v>
      </c>
      <c r="BM218" s="373">
        <v>650</v>
      </c>
      <c r="BN218" s="373">
        <v>670</v>
      </c>
      <c r="BO218" s="373">
        <v>103.07692307692307</v>
      </c>
      <c r="BP218" s="373">
        <v>470</v>
      </c>
      <c r="BQ218" s="373">
        <v>535</v>
      </c>
      <c r="BR218" s="373">
        <v>113.82978723404256</v>
      </c>
      <c r="BS218" s="373">
        <v>500</v>
      </c>
      <c r="BT218" s="373">
        <v>678</v>
      </c>
      <c r="BU218" s="373">
        <v>135.60000000000002</v>
      </c>
      <c r="BV218" s="373">
        <v>140</v>
      </c>
      <c r="BW218" s="373">
        <v>279</v>
      </c>
      <c r="BX218" s="373">
        <v>199.28571428571428</v>
      </c>
      <c r="BY218" s="373">
        <v>670</v>
      </c>
      <c r="BZ218" s="373">
        <v>783</v>
      </c>
      <c r="CA218" s="373">
        <v>116.86567164179105</v>
      </c>
      <c r="CB218" s="373">
        <v>309</v>
      </c>
      <c r="CC218" s="373">
        <v>309</v>
      </c>
      <c r="CD218" s="373">
        <v>100</v>
      </c>
      <c r="CE218" s="373">
        <v>60</v>
      </c>
      <c r="CF218" s="373">
        <v>17</v>
      </c>
      <c r="CG218" s="373">
        <v>28.333333333333332</v>
      </c>
      <c r="CH218" s="373">
        <v>590</v>
      </c>
      <c r="CI218" s="373">
        <v>590</v>
      </c>
      <c r="CJ218" s="373">
        <v>100</v>
      </c>
      <c r="CK218" s="373">
        <v>239</v>
      </c>
      <c r="CL218" s="373">
        <v>258</v>
      </c>
      <c r="CM218" s="373">
        <v>107.94979079497908</v>
      </c>
      <c r="CN218" s="373">
        <v>160</v>
      </c>
      <c r="CO218" s="373">
        <v>161</v>
      </c>
      <c r="CP218" s="373">
        <v>100.62500000000001</v>
      </c>
      <c r="CQ218" s="373">
        <v>380</v>
      </c>
      <c r="CR218" s="373">
        <v>376</v>
      </c>
      <c r="CS218" s="373">
        <v>98.94736842105263</v>
      </c>
      <c r="CT218" s="373">
        <v>6</v>
      </c>
      <c r="CU218" s="373">
        <v>30</v>
      </c>
      <c r="CV218" s="373">
        <v>500</v>
      </c>
      <c r="CW218" s="373">
        <v>50</v>
      </c>
      <c r="CX218" s="373">
        <v>52</v>
      </c>
      <c r="CY218" s="373">
        <v>104</v>
      </c>
    </row>
    <row r="219" spans="1:103" ht="45" x14ac:dyDescent="0.25">
      <c r="A219" s="401" t="s">
        <v>1472</v>
      </c>
      <c r="B219" s="406" t="s">
        <v>1447</v>
      </c>
      <c r="C219" s="255" t="s">
        <v>1473</v>
      </c>
      <c r="D219" s="255" t="s">
        <v>1474</v>
      </c>
      <c r="E219" s="379">
        <v>87</v>
      </c>
      <c r="F219" s="368">
        <v>86</v>
      </c>
      <c r="G219" s="369">
        <v>0.9885057471264368</v>
      </c>
      <c r="H219" s="380">
        <v>7</v>
      </c>
      <c r="I219" s="371">
        <v>7</v>
      </c>
      <c r="J219" s="371">
        <v>100</v>
      </c>
      <c r="K219" s="382">
        <v>1</v>
      </c>
      <c r="L219" s="371">
        <v>1</v>
      </c>
      <c r="M219" s="371">
        <v>100</v>
      </c>
      <c r="N219" s="372">
        <v>1</v>
      </c>
      <c r="O219" s="373">
        <v>0</v>
      </c>
      <c r="P219" s="374">
        <v>0</v>
      </c>
      <c r="Q219" s="372">
        <v>1</v>
      </c>
      <c r="R219" s="373">
        <v>1</v>
      </c>
      <c r="S219" s="373">
        <v>100</v>
      </c>
      <c r="T219" s="372">
        <v>2</v>
      </c>
      <c r="U219" s="373">
        <v>0</v>
      </c>
      <c r="V219" s="374">
        <v>0</v>
      </c>
      <c r="W219" s="372">
        <v>3</v>
      </c>
      <c r="X219" s="373">
        <v>3</v>
      </c>
      <c r="Y219" s="373">
        <v>100</v>
      </c>
      <c r="Z219" s="375">
        <v>1</v>
      </c>
      <c r="AA219" s="373">
        <v>2</v>
      </c>
      <c r="AB219" s="373">
        <v>200</v>
      </c>
      <c r="AC219" s="372">
        <v>2</v>
      </c>
      <c r="AD219" s="373">
        <v>2</v>
      </c>
      <c r="AE219" s="373">
        <v>100</v>
      </c>
      <c r="AF219" s="375">
        <v>2</v>
      </c>
      <c r="AG219" s="373">
        <v>2</v>
      </c>
      <c r="AH219" s="373">
        <v>100</v>
      </c>
      <c r="AI219" s="372">
        <v>2</v>
      </c>
      <c r="AJ219" s="373">
        <v>2</v>
      </c>
      <c r="AK219" s="373">
        <v>100</v>
      </c>
      <c r="AL219" s="372">
        <v>0</v>
      </c>
      <c r="AM219" s="373">
        <v>1</v>
      </c>
      <c r="AN219" s="373" t="s">
        <v>1548</v>
      </c>
      <c r="AO219" s="372">
        <v>9</v>
      </c>
      <c r="AP219" s="373">
        <v>10</v>
      </c>
      <c r="AQ219" s="373">
        <v>111.11111111111111</v>
      </c>
      <c r="AR219" s="375">
        <v>2</v>
      </c>
      <c r="AS219" s="373">
        <v>2</v>
      </c>
      <c r="AT219" s="373">
        <v>100</v>
      </c>
      <c r="AU219" s="373">
        <v>2</v>
      </c>
      <c r="AV219" s="373">
        <v>2</v>
      </c>
      <c r="AW219" s="373">
        <v>100</v>
      </c>
      <c r="AX219" s="373">
        <v>1</v>
      </c>
      <c r="AY219" s="373">
        <v>1</v>
      </c>
      <c r="AZ219" s="373">
        <v>100</v>
      </c>
      <c r="BA219" s="373">
        <v>1</v>
      </c>
      <c r="BB219" s="373">
        <v>1</v>
      </c>
      <c r="BC219" s="373">
        <v>100</v>
      </c>
      <c r="BD219" s="373">
        <v>1</v>
      </c>
      <c r="BE219" s="373">
        <v>0</v>
      </c>
      <c r="BF219" s="373">
        <v>0</v>
      </c>
      <c r="BG219" s="373">
        <v>2</v>
      </c>
      <c r="BH219" s="373">
        <v>2</v>
      </c>
      <c r="BI219" s="373">
        <v>100</v>
      </c>
      <c r="BJ219" s="373">
        <v>3</v>
      </c>
      <c r="BK219" s="373">
        <v>1</v>
      </c>
      <c r="BL219" s="373">
        <v>33.333333333333329</v>
      </c>
      <c r="BM219" s="373">
        <v>2</v>
      </c>
      <c r="BN219" s="373">
        <v>1</v>
      </c>
      <c r="BO219" s="373">
        <v>50</v>
      </c>
      <c r="BP219" s="373">
        <v>2</v>
      </c>
      <c r="BQ219" s="373">
        <v>2</v>
      </c>
      <c r="BR219" s="373">
        <v>100</v>
      </c>
      <c r="BS219" s="373">
        <v>31</v>
      </c>
      <c r="BT219" s="373">
        <v>31</v>
      </c>
      <c r="BU219" s="373">
        <v>100</v>
      </c>
      <c r="BV219" s="373">
        <v>2</v>
      </c>
      <c r="BW219" s="373">
        <v>2</v>
      </c>
      <c r="BX219" s="373">
        <v>100</v>
      </c>
      <c r="BY219" s="373">
        <v>1</v>
      </c>
      <c r="BZ219" s="373">
        <v>1</v>
      </c>
      <c r="CA219" s="373">
        <v>100</v>
      </c>
      <c r="CB219" s="373">
        <v>0</v>
      </c>
      <c r="CC219" s="373">
        <v>1</v>
      </c>
      <c r="CD219" s="373" t="s">
        <v>1548</v>
      </c>
      <c r="CE219" s="373">
        <v>0</v>
      </c>
      <c r="CF219" s="373">
        <v>0</v>
      </c>
      <c r="CG219" s="373" t="s">
        <v>1548</v>
      </c>
      <c r="CH219" s="373">
        <v>1</v>
      </c>
      <c r="CI219" s="373">
        <v>1</v>
      </c>
      <c r="CJ219" s="373">
        <v>100</v>
      </c>
      <c r="CK219" s="373">
        <v>1</v>
      </c>
      <c r="CL219" s="373">
        <v>1</v>
      </c>
      <c r="CM219" s="373">
        <v>100</v>
      </c>
      <c r="CN219" s="373">
        <v>1</v>
      </c>
      <c r="CO219" s="373">
        <v>1</v>
      </c>
      <c r="CP219" s="373">
        <v>100</v>
      </c>
      <c r="CQ219" s="373">
        <v>2</v>
      </c>
      <c r="CR219" s="373">
        <v>2</v>
      </c>
      <c r="CS219" s="373">
        <v>100</v>
      </c>
      <c r="CT219" s="373">
        <v>1</v>
      </c>
      <c r="CU219" s="373">
        <v>3</v>
      </c>
      <c r="CV219" s="373">
        <v>300</v>
      </c>
      <c r="CW219" s="373">
        <v>0</v>
      </c>
      <c r="CX219" s="373">
        <v>0</v>
      </c>
      <c r="CY219" s="373" t="s">
        <v>1548</v>
      </c>
    </row>
    <row r="220" spans="1:103" ht="45" x14ac:dyDescent="0.25">
      <c r="A220" s="401" t="s">
        <v>1475</v>
      </c>
      <c r="B220" s="406" t="s">
        <v>1447</v>
      </c>
      <c r="C220" s="255"/>
      <c r="D220" s="255" t="s">
        <v>1476</v>
      </c>
      <c r="E220" s="379">
        <v>1672</v>
      </c>
      <c r="F220" s="368">
        <v>1926</v>
      </c>
      <c r="G220" s="369">
        <v>1.1519138755980862</v>
      </c>
      <c r="H220" s="380">
        <v>37</v>
      </c>
      <c r="I220" s="371">
        <v>37</v>
      </c>
      <c r="J220" s="371">
        <v>100</v>
      </c>
      <c r="K220" s="382">
        <v>20</v>
      </c>
      <c r="L220" s="371">
        <v>20</v>
      </c>
      <c r="M220" s="371">
        <v>100</v>
      </c>
      <c r="N220" s="372">
        <v>25</v>
      </c>
      <c r="O220" s="373">
        <v>0</v>
      </c>
      <c r="P220" s="374">
        <v>0</v>
      </c>
      <c r="Q220" s="372">
        <v>10</v>
      </c>
      <c r="R220" s="373">
        <v>8</v>
      </c>
      <c r="S220" s="373">
        <v>80</v>
      </c>
      <c r="T220" s="372">
        <v>50</v>
      </c>
      <c r="U220" s="373">
        <v>0</v>
      </c>
      <c r="V220" s="374">
        <v>0</v>
      </c>
      <c r="W220" s="372">
        <v>75</v>
      </c>
      <c r="X220" s="373">
        <v>74</v>
      </c>
      <c r="Y220" s="373">
        <v>98.666666666666671</v>
      </c>
      <c r="Z220" s="375">
        <v>20</v>
      </c>
      <c r="AA220" s="373">
        <v>30</v>
      </c>
      <c r="AB220" s="373">
        <v>150</v>
      </c>
      <c r="AC220" s="372">
        <v>40</v>
      </c>
      <c r="AD220" s="373">
        <v>44</v>
      </c>
      <c r="AE220" s="373">
        <v>110.00000000000001</v>
      </c>
      <c r="AF220" s="375">
        <v>60</v>
      </c>
      <c r="AG220" s="373">
        <v>48</v>
      </c>
      <c r="AH220" s="373">
        <v>80</v>
      </c>
      <c r="AI220" s="372">
        <v>50</v>
      </c>
      <c r="AJ220" s="373">
        <v>44</v>
      </c>
      <c r="AK220" s="373">
        <v>88</v>
      </c>
      <c r="AL220" s="372">
        <v>0</v>
      </c>
      <c r="AM220" s="373">
        <v>96</v>
      </c>
      <c r="AN220" s="373" t="s">
        <v>1548</v>
      </c>
      <c r="AO220" s="372">
        <v>25</v>
      </c>
      <c r="AP220" s="373">
        <v>53</v>
      </c>
      <c r="AQ220" s="373">
        <v>212</v>
      </c>
      <c r="AR220" s="375">
        <v>50</v>
      </c>
      <c r="AS220" s="373">
        <v>65</v>
      </c>
      <c r="AT220" s="373">
        <v>130</v>
      </c>
      <c r="AU220" s="373">
        <v>70</v>
      </c>
      <c r="AV220" s="373">
        <v>50</v>
      </c>
      <c r="AW220" s="373">
        <v>71.428571428571431</v>
      </c>
      <c r="AX220" s="373">
        <v>30</v>
      </c>
      <c r="AY220" s="373">
        <v>37</v>
      </c>
      <c r="AZ220" s="373">
        <v>123.33333333333334</v>
      </c>
      <c r="BA220" s="373">
        <v>35</v>
      </c>
      <c r="BB220" s="373">
        <v>25</v>
      </c>
      <c r="BC220" s="373">
        <v>71.428571428571431</v>
      </c>
      <c r="BD220" s="373">
        <v>30</v>
      </c>
      <c r="BE220" s="373">
        <v>0</v>
      </c>
      <c r="BF220" s="373">
        <v>0</v>
      </c>
      <c r="BG220" s="373">
        <v>28</v>
      </c>
      <c r="BH220" s="373">
        <v>35</v>
      </c>
      <c r="BI220" s="373">
        <v>125</v>
      </c>
      <c r="BJ220" s="373">
        <v>60</v>
      </c>
      <c r="BK220" s="373">
        <v>30</v>
      </c>
      <c r="BL220" s="373">
        <v>50</v>
      </c>
      <c r="BM220" s="373">
        <v>40</v>
      </c>
      <c r="BN220" s="373">
        <v>21</v>
      </c>
      <c r="BO220" s="373">
        <v>52.5</v>
      </c>
      <c r="BP220" s="373">
        <v>40</v>
      </c>
      <c r="BQ220" s="373">
        <v>42</v>
      </c>
      <c r="BR220" s="373">
        <v>105</v>
      </c>
      <c r="BS220" s="373">
        <v>680</v>
      </c>
      <c r="BT220" s="373">
        <v>683</v>
      </c>
      <c r="BU220" s="373">
        <v>100.44117647058823</v>
      </c>
      <c r="BV220" s="373">
        <v>50</v>
      </c>
      <c r="BW220" s="373">
        <v>99</v>
      </c>
      <c r="BX220" s="373">
        <v>198</v>
      </c>
      <c r="BY220" s="373">
        <v>30</v>
      </c>
      <c r="BZ220" s="373">
        <v>30</v>
      </c>
      <c r="CA220" s="373">
        <v>100</v>
      </c>
      <c r="CB220" s="373">
        <v>0</v>
      </c>
      <c r="CC220" s="373">
        <v>28</v>
      </c>
      <c r="CD220" s="373" t="s">
        <v>1548</v>
      </c>
      <c r="CE220" s="373">
        <v>0</v>
      </c>
      <c r="CF220" s="373">
        <v>0</v>
      </c>
      <c r="CG220" s="373" t="s">
        <v>1548</v>
      </c>
      <c r="CH220" s="373">
        <v>15</v>
      </c>
      <c r="CI220" s="373">
        <v>25</v>
      </c>
      <c r="CJ220" s="373">
        <v>166.66666666666669</v>
      </c>
      <c r="CK220" s="373">
        <v>25</v>
      </c>
      <c r="CL220" s="373">
        <v>45</v>
      </c>
      <c r="CM220" s="373">
        <v>180</v>
      </c>
      <c r="CN220" s="373">
        <v>25</v>
      </c>
      <c r="CO220" s="373">
        <v>25</v>
      </c>
      <c r="CP220" s="373">
        <v>100</v>
      </c>
      <c r="CQ220" s="373">
        <v>50</v>
      </c>
      <c r="CR220" s="373">
        <v>60</v>
      </c>
      <c r="CS220" s="373">
        <v>120</v>
      </c>
      <c r="CT220" s="373">
        <v>2</v>
      </c>
      <c r="CU220" s="373">
        <v>172</v>
      </c>
      <c r="CV220" s="373">
        <v>8600</v>
      </c>
      <c r="CW220" s="373">
        <v>0</v>
      </c>
      <c r="CX220" s="373">
        <v>0</v>
      </c>
      <c r="CY220" s="373" t="s">
        <v>1548</v>
      </c>
    </row>
    <row r="221" spans="1:103" ht="45" x14ac:dyDescent="0.25">
      <c r="A221" s="401" t="s">
        <v>1477</v>
      </c>
      <c r="B221" s="406" t="s">
        <v>1447</v>
      </c>
      <c r="C221" s="255" t="s">
        <v>1478</v>
      </c>
      <c r="D221" s="255" t="s">
        <v>1479</v>
      </c>
      <c r="E221" s="379">
        <v>467</v>
      </c>
      <c r="F221" s="368">
        <v>57</v>
      </c>
      <c r="G221" s="369">
        <v>0.12205567451820129</v>
      </c>
      <c r="H221" s="380">
        <v>1</v>
      </c>
      <c r="I221" s="371">
        <v>0</v>
      </c>
      <c r="J221" s="371">
        <v>0</v>
      </c>
      <c r="K221" s="382">
        <v>0</v>
      </c>
      <c r="L221" s="371">
        <v>0</v>
      </c>
      <c r="M221" s="371" t="s">
        <v>1548</v>
      </c>
      <c r="N221" s="372">
        <v>0</v>
      </c>
      <c r="O221" s="373">
        <v>13</v>
      </c>
      <c r="P221" s="374" t="s">
        <v>1548</v>
      </c>
      <c r="Q221" s="372">
        <v>0</v>
      </c>
      <c r="R221" s="373">
        <v>0</v>
      </c>
      <c r="S221" s="373" t="s">
        <v>1548</v>
      </c>
      <c r="T221" s="372">
        <v>122</v>
      </c>
      <c r="U221" s="373">
        <v>1</v>
      </c>
      <c r="V221" s="374">
        <v>0.81967213114754101</v>
      </c>
      <c r="W221" s="372">
        <v>0</v>
      </c>
      <c r="X221" s="373">
        <v>0</v>
      </c>
      <c r="Y221" s="373" t="s">
        <v>1548</v>
      </c>
      <c r="Z221" s="375">
        <v>0</v>
      </c>
      <c r="AA221" s="373">
        <v>0</v>
      </c>
      <c r="AB221" s="373" t="s">
        <v>1548</v>
      </c>
      <c r="AC221" s="372">
        <v>0</v>
      </c>
      <c r="AD221" s="373">
        <v>0</v>
      </c>
      <c r="AE221" s="373" t="s">
        <v>1548</v>
      </c>
      <c r="AF221" s="375">
        <v>0</v>
      </c>
      <c r="AG221" s="373">
        <v>0</v>
      </c>
      <c r="AH221" s="373" t="s">
        <v>1548</v>
      </c>
      <c r="AI221" s="372">
        <v>0</v>
      </c>
      <c r="AJ221" s="373">
        <v>0</v>
      </c>
      <c r="AK221" s="373" t="s">
        <v>1548</v>
      </c>
      <c r="AL221" s="372">
        <v>0</v>
      </c>
      <c r="AM221" s="373">
        <v>0</v>
      </c>
      <c r="AN221" s="373" t="s">
        <v>1548</v>
      </c>
      <c r="AO221" s="372">
        <v>8</v>
      </c>
      <c r="AP221" s="373">
        <v>0</v>
      </c>
      <c r="AQ221" s="373">
        <v>0</v>
      </c>
      <c r="AR221" s="375">
        <v>0</v>
      </c>
      <c r="AS221" s="373">
        <v>0</v>
      </c>
      <c r="AT221" s="373" t="s">
        <v>1548</v>
      </c>
      <c r="AU221" s="373">
        <v>0</v>
      </c>
      <c r="AV221" s="373">
        <v>3</v>
      </c>
      <c r="AW221" s="373" t="s">
        <v>1548</v>
      </c>
      <c r="AX221" s="373">
        <v>0</v>
      </c>
      <c r="AY221" s="373">
        <v>0</v>
      </c>
      <c r="AZ221" s="373" t="s">
        <v>1548</v>
      </c>
      <c r="BA221" s="373">
        <v>0</v>
      </c>
      <c r="BB221" s="373">
        <v>0</v>
      </c>
      <c r="BC221" s="373" t="s">
        <v>1548</v>
      </c>
      <c r="BD221" s="373">
        <v>0</v>
      </c>
      <c r="BE221" s="373">
        <v>0</v>
      </c>
      <c r="BF221" s="373" t="s">
        <v>1548</v>
      </c>
      <c r="BG221" s="373">
        <v>0</v>
      </c>
      <c r="BH221" s="373">
        <v>0</v>
      </c>
      <c r="BI221" s="373" t="s">
        <v>1548</v>
      </c>
      <c r="BJ221" s="373">
        <v>0</v>
      </c>
      <c r="BK221" s="373">
        <v>12</v>
      </c>
      <c r="BL221" s="373" t="s">
        <v>1548</v>
      </c>
      <c r="BM221" s="373">
        <v>0</v>
      </c>
      <c r="BN221" s="373">
        <v>0</v>
      </c>
      <c r="BO221" s="373" t="s">
        <v>1548</v>
      </c>
      <c r="BP221" s="373">
        <v>0</v>
      </c>
      <c r="BQ221" s="373">
        <v>0</v>
      </c>
      <c r="BR221" s="373" t="s">
        <v>1548</v>
      </c>
      <c r="BS221" s="373">
        <v>0</v>
      </c>
      <c r="BT221" s="373">
        <v>25</v>
      </c>
      <c r="BU221" s="373" t="s">
        <v>1548</v>
      </c>
      <c r="BV221" s="373">
        <v>0</v>
      </c>
      <c r="BW221" s="373">
        <v>0</v>
      </c>
      <c r="BX221" s="373" t="s">
        <v>1548</v>
      </c>
      <c r="BY221" s="373">
        <v>0</v>
      </c>
      <c r="BZ221" s="373">
        <v>1</v>
      </c>
      <c r="CA221" s="373" t="s">
        <v>1548</v>
      </c>
      <c r="CB221" s="373">
        <v>0</v>
      </c>
      <c r="CC221" s="373">
        <v>0</v>
      </c>
      <c r="CD221" s="373" t="s">
        <v>1548</v>
      </c>
      <c r="CE221" s="373">
        <v>0</v>
      </c>
      <c r="CF221" s="373">
        <v>0</v>
      </c>
      <c r="CG221" s="373" t="s">
        <v>1548</v>
      </c>
      <c r="CH221" s="373">
        <v>0</v>
      </c>
      <c r="CI221" s="373">
        <v>0</v>
      </c>
      <c r="CJ221" s="373" t="s">
        <v>1548</v>
      </c>
      <c r="CK221" s="373">
        <v>300</v>
      </c>
      <c r="CL221" s="373">
        <v>0</v>
      </c>
      <c r="CM221" s="373">
        <v>0</v>
      </c>
      <c r="CN221" s="373">
        <v>0</v>
      </c>
      <c r="CO221" s="373">
        <v>0</v>
      </c>
      <c r="CP221" s="373" t="s">
        <v>1548</v>
      </c>
      <c r="CQ221" s="373">
        <v>0</v>
      </c>
      <c r="CR221" s="373">
        <v>0</v>
      </c>
      <c r="CS221" s="373" t="s">
        <v>1548</v>
      </c>
      <c r="CT221" s="373">
        <v>36</v>
      </c>
      <c r="CU221" s="373">
        <v>2</v>
      </c>
      <c r="CV221" s="373">
        <v>5.5555555555555554</v>
      </c>
      <c r="CW221" s="373">
        <v>0</v>
      </c>
      <c r="CX221" s="373">
        <v>0</v>
      </c>
      <c r="CY221" s="373" t="s">
        <v>1548</v>
      </c>
    </row>
    <row r="222" spans="1:103" ht="45" x14ac:dyDescent="0.25">
      <c r="A222" s="401" t="s">
        <v>1480</v>
      </c>
      <c r="B222" s="406" t="s">
        <v>1447</v>
      </c>
      <c r="C222" s="255"/>
      <c r="D222" s="255" t="s">
        <v>1481</v>
      </c>
      <c r="E222" s="379">
        <v>3906</v>
      </c>
      <c r="F222" s="368">
        <v>3197</v>
      </c>
      <c r="G222" s="369">
        <v>0.81848438300051207</v>
      </c>
      <c r="H222" s="380">
        <v>70</v>
      </c>
      <c r="I222" s="371">
        <v>0</v>
      </c>
      <c r="J222" s="371">
        <v>0</v>
      </c>
      <c r="K222" s="382">
        <v>320</v>
      </c>
      <c r="L222" s="371">
        <v>216</v>
      </c>
      <c r="M222" s="371">
        <v>67.5</v>
      </c>
      <c r="N222" s="372">
        <v>146</v>
      </c>
      <c r="O222" s="373">
        <v>127</v>
      </c>
      <c r="P222" s="374">
        <v>86.986301369863014</v>
      </c>
      <c r="Q222" s="372">
        <v>130</v>
      </c>
      <c r="R222" s="373">
        <v>132</v>
      </c>
      <c r="S222" s="373">
        <v>101.53846153846153</v>
      </c>
      <c r="T222" s="372">
        <v>0</v>
      </c>
      <c r="U222" s="373">
        <v>1</v>
      </c>
      <c r="V222" s="374" t="s">
        <v>1548</v>
      </c>
      <c r="W222" s="372">
        <v>196</v>
      </c>
      <c r="X222" s="373">
        <v>170</v>
      </c>
      <c r="Y222" s="373">
        <v>86.734693877551024</v>
      </c>
      <c r="Z222" s="375">
        <v>206</v>
      </c>
      <c r="AA222" s="373">
        <v>190</v>
      </c>
      <c r="AB222" s="373">
        <v>92.233009708737868</v>
      </c>
      <c r="AC222" s="372">
        <v>0</v>
      </c>
      <c r="AD222" s="373">
        <v>104</v>
      </c>
      <c r="AE222" s="373" t="s">
        <v>1548</v>
      </c>
      <c r="AF222" s="375">
        <v>64</v>
      </c>
      <c r="AG222" s="373">
        <v>64</v>
      </c>
      <c r="AH222" s="373">
        <v>100</v>
      </c>
      <c r="AI222" s="372">
        <v>197</v>
      </c>
      <c r="AJ222" s="373">
        <v>157</v>
      </c>
      <c r="AK222" s="373">
        <v>79.695431472081211</v>
      </c>
      <c r="AL222" s="372">
        <v>0</v>
      </c>
      <c r="AM222" s="373">
        <v>8</v>
      </c>
      <c r="AN222" s="373" t="s">
        <v>1548</v>
      </c>
      <c r="AO222" s="372">
        <v>8</v>
      </c>
      <c r="AP222" s="373">
        <v>0</v>
      </c>
      <c r="AQ222" s="373">
        <v>0</v>
      </c>
      <c r="AR222" s="375">
        <v>152</v>
      </c>
      <c r="AS222" s="373">
        <v>30</v>
      </c>
      <c r="AT222" s="373">
        <v>19.736842105263158</v>
      </c>
      <c r="AU222" s="373">
        <v>400</v>
      </c>
      <c r="AV222" s="373">
        <v>195</v>
      </c>
      <c r="AW222" s="373">
        <v>48.75</v>
      </c>
      <c r="AX222" s="373">
        <v>0</v>
      </c>
      <c r="AY222" s="373">
        <v>42</v>
      </c>
      <c r="AZ222" s="373" t="s">
        <v>1548</v>
      </c>
      <c r="BA222" s="373">
        <v>56</v>
      </c>
      <c r="BB222" s="373">
        <v>45</v>
      </c>
      <c r="BC222" s="373">
        <v>80.357142857142861</v>
      </c>
      <c r="BD222" s="373">
        <v>4</v>
      </c>
      <c r="BE222" s="373">
        <v>4</v>
      </c>
      <c r="BF222" s="373">
        <v>100</v>
      </c>
      <c r="BG222" s="373">
        <v>180</v>
      </c>
      <c r="BH222" s="373">
        <v>134</v>
      </c>
      <c r="BI222" s="373">
        <v>74.444444444444443</v>
      </c>
      <c r="BJ222" s="373">
        <v>220</v>
      </c>
      <c r="BK222" s="373">
        <v>137</v>
      </c>
      <c r="BL222" s="373">
        <v>62.272727272727266</v>
      </c>
      <c r="BM222" s="373">
        <v>250</v>
      </c>
      <c r="BN222" s="373">
        <v>168</v>
      </c>
      <c r="BO222" s="373">
        <v>67.2</v>
      </c>
      <c r="BP222" s="373">
        <v>160</v>
      </c>
      <c r="BQ222" s="373">
        <v>160</v>
      </c>
      <c r="BR222" s="373">
        <v>100</v>
      </c>
      <c r="BS222" s="373">
        <v>174</v>
      </c>
      <c r="BT222" s="373">
        <v>23</v>
      </c>
      <c r="BU222" s="373">
        <v>13.218390804597702</v>
      </c>
      <c r="BV222" s="373">
        <v>0</v>
      </c>
      <c r="BW222" s="373">
        <v>12</v>
      </c>
      <c r="BX222" s="373" t="s">
        <v>1548</v>
      </c>
      <c r="BY222" s="373">
        <v>200</v>
      </c>
      <c r="BZ222" s="373">
        <v>196</v>
      </c>
      <c r="CA222" s="373">
        <v>98</v>
      </c>
      <c r="CB222" s="373">
        <v>0</v>
      </c>
      <c r="CC222" s="373">
        <v>137</v>
      </c>
      <c r="CD222" s="373" t="s">
        <v>1548</v>
      </c>
      <c r="CE222" s="373">
        <v>0</v>
      </c>
      <c r="CF222" s="373">
        <v>0</v>
      </c>
      <c r="CG222" s="373" t="s">
        <v>1548</v>
      </c>
      <c r="CH222" s="373">
        <v>254</v>
      </c>
      <c r="CI222" s="373">
        <v>281</v>
      </c>
      <c r="CJ222" s="373">
        <v>110.62992125984252</v>
      </c>
      <c r="CK222" s="373">
        <v>130</v>
      </c>
      <c r="CL222" s="373">
        <v>129</v>
      </c>
      <c r="CM222" s="373">
        <v>99.230769230769226</v>
      </c>
      <c r="CN222" s="373">
        <v>129</v>
      </c>
      <c r="CO222" s="373">
        <v>120</v>
      </c>
      <c r="CP222" s="373">
        <v>93.023255813953483</v>
      </c>
      <c r="CQ222" s="373">
        <v>218</v>
      </c>
      <c r="CR222" s="373">
        <v>179</v>
      </c>
      <c r="CS222" s="373">
        <v>82.110091743119256</v>
      </c>
      <c r="CT222" s="373">
        <v>6</v>
      </c>
      <c r="CU222" s="373">
        <v>30</v>
      </c>
      <c r="CV222" s="373">
        <v>500</v>
      </c>
      <c r="CW222" s="373">
        <v>36</v>
      </c>
      <c r="CX222" s="373">
        <v>6</v>
      </c>
      <c r="CY222" s="373">
        <v>16.666666666666664</v>
      </c>
    </row>
    <row r="223" spans="1:103" ht="45" x14ac:dyDescent="0.25">
      <c r="A223" s="401" t="s">
        <v>1482</v>
      </c>
      <c r="B223" s="406" t="s">
        <v>1447</v>
      </c>
      <c r="C223" s="255" t="s">
        <v>1483</v>
      </c>
      <c r="D223" s="255" t="s">
        <v>1479</v>
      </c>
      <c r="E223" s="379">
        <v>16</v>
      </c>
      <c r="F223" s="368">
        <v>24</v>
      </c>
      <c r="G223" s="369">
        <v>1.5</v>
      </c>
      <c r="H223" s="380">
        <v>1</v>
      </c>
      <c r="I223" s="371">
        <v>0</v>
      </c>
      <c r="J223" s="371">
        <v>0</v>
      </c>
      <c r="K223" s="382">
        <v>0</v>
      </c>
      <c r="L223" s="371">
        <v>0</v>
      </c>
      <c r="M223" s="371" t="s">
        <v>1548</v>
      </c>
      <c r="N223" s="372">
        <v>0</v>
      </c>
      <c r="O223" s="373">
        <v>5</v>
      </c>
      <c r="P223" s="374" t="s">
        <v>1548</v>
      </c>
      <c r="Q223" s="372">
        <v>0</v>
      </c>
      <c r="R223" s="373">
        <v>0</v>
      </c>
      <c r="S223" s="373" t="s">
        <v>1548</v>
      </c>
      <c r="T223" s="372">
        <v>0</v>
      </c>
      <c r="U223" s="373">
        <v>0</v>
      </c>
      <c r="V223" s="374" t="s">
        <v>1548</v>
      </c>
      <c r="W223" s="372">
        <v>0</v>
      </c>
      <c r="X223" s="373">
        <v>0</v>
      </c>
      <c r="Y223" s="373" t="s">
        <v>1548</v>
      </c>
      <c r="Z223" s="375">
        <v>0</v>
      </c>
      <c r="AA223" s="373">
        <v>0</v>
      </c>
      <c r="AB223" s="373" t="s">
        <v>1548</v>
      </c>
      <c r="AC223" s="372">
        <v>0</v>
      </c>
      <c r="AD223" s="373">
        <v>0</v>
      </c>
      <c r="AE223" s="373" t="s">
        <v>1548</v>
      </c>
      <c r="AF223" s="375">
        <v>0</v>
      </c>
      <c r="AG223" s="373">
        <v>0</v>
      </c>
      <c r="AH223" s="373" t="s">
        <v>1548</v>
      </c>
      <c r="AI223" s="372">
        <v>0</v>
      </c>
      <c r="AJ223" s="373">
        <v>0</v>
      </c>
      <c r="AK223" s="373" t="s">
        <v>1548</v>
      </c>
      <c r="AL223" s="372">
        <v>0</v>
      </c>
      <c r="AM223" s="373">
        <v>0</v>
      </c>
      <c r="AN223" s="373" t="s">
        <v>1548</v>
      </c>
      <c r="AO223" s="372">
        <v>8</v>
      </c>
      <c r="AP223" s="373">
        <v>14</v>
      </c>
      <c r="AQ223" s="373">
        <v>175</v>
      </c>
      <c r="AR223" s="375">
        <v>0</v>
      </c>
      <c r="AS223" s="373">
        <v>0</v>
      </c>
      <c r="AT223" s="373" t="s">
        <v>1548</v>
      </c>
      <c r="AU223" s="373">
        <v>0</v>
      </c>
      <c r="AV223" s="373">
        <v>0</v>
      </c>
      <c r="AW223" s="373" t="s">
        <v>1548</v>
      </c>
      <c r="AX223" s="373">
        <v>0</v>
      </c>
      <c r="AY223" s="373">
        <v>0</v>
      </c>
      <c r="AZ223" s="373" t="s">
        <v>1548</v>
      </c>
      <c r="BA223" s="373">
        <v>0</v>
      </c>
      <c r="BB223" s="373">
        <v>0</v>
      </c>
      <c r="BC223" s="373" t="s">
        <v>1548</v>
      </c>
      <c r="BD223" s="373">
        <v>0</v>
      </c>
      <c r="BE223" s="373">
        <v>0</v>
      </c>
      <c r="BF223" s="373" t="s">
        <v>1548</v>
      </c>
      <c r="BG223" s="373">
        <v>0</v>
      </c>
      <c r="BH223" s="373">
        <v>0</v>
      </c>
      <c r="BI223" s="373" t="s">
        <v>1548</v>
      </c>
      <c r="BJ223" s="373">
        <v>0</v>
      </c>
      <c r="BK223" s="373">
        <v>3</v>
      </c>
      <c r="BL223" s="373" t="s">
        <v>1548</v>
      </c>
      <c r="BM223" s="373">
        <v>0</v>
      </c>
      <c r="BN223" s="373">
        <v>0</v>
      </c>
      <c r="BO223" s="373" t="s">
        <v>1548</v>
      </c>
      <c r="BP223" s="373">
        <v>0</v>
      </c>
      <c r="BQ223" s="373">
        <v>0</v>
      </c>
      <c r="BR223" s="373" t="s">
        <v>1548</v>
      </c>
      <c r="BS223" s="373">
        <v>0</v>
      </c>
      <c r="BT223" s="373">
        <v>0</v>
      </c>
      <c r="BU223" s="373" t="s">
        <v>1548</v>
      </c>
      <c r="BV223" s="373">
        <v>0</v>
      </c>
      <c r="BW223" s="373">
        <v>0</v>
      </c>
      <c r="BX223" s="373" t="s">
        <v>1548</v>
      </c>
      <c r="BY223" s="373">
        <v>0</v>
      </c>
      <c r="BZ223" s="373">
        <v>1</v>
      </c>
      <c r="CA223" s="373" t="s">
        <v>1548</v>
      </c>
      <c r="CB223" s="373">
        <v>0</v>
      </c>
      <c r="CC223" s="373">
        <v>0</v>
      </c>
      <c r="CD223" s="373" t="s">
        <v>1548</v>
      </c>
      <c r="CE223" s="373">
        <v>0</v>
      </c>
      <c r="CF223" s="373">
        <v>0</v>
      </c>
      <c r="CG223" s="373" t="s">
        <v>1548</v>
      </c>
      <c r="CH223" s="373">
        <v>0</v>
      </c>
      <c r="CI223" s="373">
        <v>0</v>
      </c>
      <c r="CJ223" s="373" t="s">
        <v>1548</v>
      </c>
      <c r="CK223" s="373">
        <v>7</v>
      </c>
      <c r="CL223" s="373">
        <v>0</v>
      </c>
      <c r="CM223" s="373">
        <v>0</v>
      </c>
      <c r="CN223" s="373">
        <v>0</v>
      </c>
      <c r="CO223" s="373">
        <v>0</v>
      </c>
      <c r="CP223" s="373" t="s">
        <v>1548</v>
      </c>
      <c r="CQ223" s="373">
        <v>0</v>
      </c>
      <c r="CR223" s="373">
        <v>0</v>
      </c>
      <c r="CS223" s="373" t="s">
        <v>1548</v>
      </c>
      <c r="CT223" s="373">
        <v>0</v>
      </c>
      <c r="CU223" s="373">
        <v>1</v>
      </c>
      <c r="CV223" s="373" t="s">
        <v>1548</v>
      </c>
      <c r="CW223" s="373">
        <v>0</v>
      </c>
      <c r="CX223" s="373">
        <v>0</v>
      </c>
      <c r="CY223" s="373" t="s">
        <v>1548</v>
      </c>
    </row>
    <row r="224" spans="1:103" ht="45" x14ac:dyDescent="0.25">
      <c r="A224" s="401" t="s">
        <v>1484</v>
      </c>
      <c r="B224" s="406" t="s">
        <v>1447</v>
      </c>
      <c r="C224" s="255"/>
      <c r="D224" s="255" t="s">
        <v>1481</v>
      </c>
      <c r="E224" s="379">
        <v>631</v>
      </c>
      <c r="F224" s="368">
        <v>779</v>
      </c>
      <c r="G224" s="369">
        <v>1.2345483359746434</v>
      </c>
      <c r="H224" s="380">
        <v>10</v>
      </c>
      <c r="I224" s="371">
        <v>0</v>
      </c>
      <c r="J224" s="371">
        <v>0</v>
      </c>
      <c r="K224" s="372">
        <v>50</v>
      </c>
      <c r="L224" s="373">
        <v>52</v>
      </c>
      <c r="M224" s="374">
        <v>104</v>
      </c>
      <c r="N224" s="372">
        <v>38</v>
      </c>
      <c r="O224" s="373">
        <v>38</v>
      </c>
      <c r="P224" s="374">
        <v>100</v>
      </c>
      <c r="Q224" s="372">
        <v>10</v>
      </c>
      <c r="R224" s="373">
        <v>10</v>
      </c>
      <c r="S224" s="373">
        <v>100</v>
      </c>
      <c r="T224" s="372">
        <v>8</v>
      </c>
      <c r="U224" s="373">
        <v>4</v>
      </c>
      <c r="V224" s="374">
        <v>50</v>
      </c>
      <c r="W224" s="372">
        <v>56</v>
      </c>
      <c r="X224" s="373">
        <v>56</v>
      </c>
      <c r="Y224" s="373">
        <v>100</v>
      </c>
      <c r="Z224" s="375">
        <v>52</v>
      </c>
      <c r="AA224" s="373">
        <v>52</v>
      </c>
      <c r="AB224" s="373">
        <v>100</v>
      </c>
      <c r="AC224" s="372">
        <v>0</v>
      </c>
      <c r="AD224" s="373">
        <v>8</v>
      </c>
      <c r="AE224" s="373" t="s">
        <v>1548</v>
      </c>
      <c r="AF224" s="375">
        <v>24</v>
      </c>
      <c r="AG224" s="373">
        <v>24</v>
      </c>
      <c r="AH224" s="373">
        <v>100</v>
      </c>
      <c r="AI224" s="372">
        <v>40</v>
      </c>
      <c r="AJ224" s="373">
        <v>40</v>
      </c>
      <c r="AK224" s="373">
        <v>100</v>
      </c>
      <c r="AL224" s="372">
        <v>30</v>
      </c>
      <c r="AM224" s="373">
        <v>28</v>
      </c>
      <c r="AN224" s="373">
        <v>93.333333333333329</v>
      </c>
      <c r="AO224" s="372">
        <v>8</v>
      </c>
      <c r="AP224" s="373">
        <v>26</v>
      </c>
      <c r="AQ224" s="373">
        <v>325</v>
      </c>
      <c r="AR224" s="375">
        <v>8</v>
      </c>
      <c r="AS224" s="373">
        <v>8</v>
      </c>
      <c r="AT224" s="373">
        <v>100</v>
      </c>
      <c r="AU224" s="373">
        <v>0</v>
      </c>
      <c r="AV224" s="373">
        <v>52</v>
      </c>
      <c r="AW224" s="373" t="s">
        <v>1548</v>
      </c>
      <c r="AX224" s="373">
        <v>0</v>
      </c>
      <c r="AY224" s="373">
        <v>12</v>
      </c>
      <c r="AZ224" s="373" t="s">
        <v>1548</v>
      </c>
      <c r="BA224" s="373">
        <v>10</v>
      </c>
      <c r="BB224" s="373">
        <v>16</v>
      </c>
      <c r="BC224" s="373">
        <v>160</v>
      </c>
      <c r="BD224" s="373">
        <v>3</v>
      </c>
      <c r="BE224" s="373">
        <v>3</v>
      </c>
      <c r="BF224" s="373">
        <v>100</v>
      </c>
      <c r="BG224" s="373">
        <v>13</v>
      </c>
      <c r="BH224" s="373">
        <v>0</v>
      </c>
      <c r="BI224" s="373">
        <v>0</v>
      </c>
      <c r="BJ224" s="373">
        <v>18</v>
      </c>
      <c r="BK224" s="373">
        <v>18</v>
      </c>
      <c r="BL224" s="373">
        <v>100</v>
      </c>
      <c r="BM224" s="373">
        <v>12</v>
      </c>
      <c r="BN224" s="373">
        <v>38</v>
      </c>
      <c r="BO224" s="373">
        <v>316.66666666666663</v>
      </c>
      <c r="BP224" s="373">
        <v>9</v>
      </c>
      <c r="BQ224" s="373">
        <v>9</v>
      </c>
      <c r="BR224" s="373">
        <v>100</v>
      </c>
      <c r="BS224" s="373">
        <v>13</v>
      </c>
      <c r="BT224" s="373">
        <v>10</v>
      </c>
      <c r="BU224" s="373">
        <v>76.923076923076934</v>
      </c>
      <c r="BV224" s="373">
        <v>0</v>
      </c>
      <c r="BW224" s="373">
        <v>12</v>
      </c>
      <c r="BX224" s="373" t="s">
        <v>1548</v>
      </c>
      <c r="BY224" s="373">
        <v>24</v>
      </c>
      <c r="BZ224" s="373">
        <v>24</v>
      </c>
      <c r="CA224" s="373">
        <v>100</v>
      </c>
      <c r="CB224" s="373">
        <v>42</v>
      </c>
      <c r="CC224" s="373">
        <v>40</v>
      </c>
      <c r="CD224" s="373">
        <v>95.238095238095227</v>
      </c>
      <c r="CE224" s="373">
        <v>0</v>
      </c>
      <c r="CF224" s="373">
        <v>0</v>
      </c>
      <c r="CG224" s="373" t="s">
        <v>1548</v>
      </c>
      <c r="CH224" s="373">
        <v>46</v>
      </c>
      <c r="CI224" s="373">
        <v>46</v>
      </c>
      <c r="CJ224" s="373">
        <v>100</v>
      </c>
      <c r="CK224" s="373">
        <v>23</v>
      </c>
      <c r="CL224" s="373">
        <v>23</v>
      </c>
      <c r="CM224" s="373">
        <v>100</v>
      </c>
      <c r="CN224" s="373">
        <v>42</v>
      </c>
      <c r="CO224" s="373">
        <v>68</v>
      </c>
      <c r="CP224" s="373">
        <v>161.9047619047619</v>
      </c>
      <c r="CQ224" s="373">
        <v>42</v>
      </c>
      <c r="CR224" s="373">
        <v>42</v>
      </c>
      <c r="CS224" s="373">
        <v>100</v>
      </c>
      <c r="CT224" s="373">
        <v>0</v>
      </c>
      <c r="CU224" s="373">
        <v>8</v>
      </c>
      <c r="CV224" s="373" t="s">
        <v>1548</v>
      </c>
      <c r="CW224" s="373">
        <v>0</v>
      </c>
      <c r="CX224" s="373">
        <v>12</v>
      </c>
      <c r="CY224" s="373" t="s">
        <v>1548</v>
      </c>
    </row>
    <row r="225" spans="1:103" ht="45" x14ac:dyDescent="0.25">
      <c r="A225" s="401" t="s">
        <v>1485</v>
      </c>
      <c r="B225" s="406" t="s">
        <v>1447</v>
      </c>
      <c r="C225" s="255" t="s">
        <v>1486</v>
      </c>
      <c r="D225" s="255" t="s">
        <v>1487</v>
      </c>
      <c r="E225" s="379">
        <v>79</v>
      </c>
      <c r="F225" s="368">
        <v>85</v>
      </c>
      <c r="G225" s="369">
        <v>1.0759493670886076</v>
      </c>
      <c r="H225" s="370">
        <v>0</v>
      </c>
      <c r="I225" s="371">
        <v>0</v>
      </c>
      <c r="J225" s="371" t="s">
        <v>1548</v>
      </c>
      <c r="K225" s="372">
        <v>9</v>
      </c>
      <c r="L225" s="373">
        <v>8</v>
      </c>
      <c r="M225" s="374">
        <v>88.888888888888886</v>
      </c>
      <c r="N225" s="372">
        <v>1</v>
      </c>
      <c r="O225" s="373">
        <v>1</v>
      </c>
      <c r="P225" s="374">
        <v>100</v>
      </c>
      <c r="Q225" s="372">
        <v>7</v>
      </c>
      <c r="R225" s="373">
        <v>7</v>
      </c>
      <c r="S225" s="373">
        <v>100</v>
      </c>
      <c r="T225" s="372">
        <v>8</v>
      </c>
      <c r="U225" s="373">
        <v>4</v>
      </c>
      <c r="V225" s="374">
        <v>50</v>
      </c>
      <c r="W225" s="372">
        <v>2</v>
      </c>
      <c r="X225" s="373">
        <v>2</v>
      </c>
      <c r="Y225" s="373">
        <v>100</v>
      </c>
      <c r="Z225" s="375">
        <v>3</v>
      </c>
      <c r="AA225" s="373">
        <v>3</v>
      </c>
      <c r="AB225" s="373">
        <v>100</v>
      </c>
      <c r="AC225" s="372">
        <v>0</v>
      </c>
      <c r="AD225" s="373">
        <v>0</v>
      </c>
      <c r="AE225" s="373" t="s">
        <v>1548</v>
      </c>
      <c r="AF225" s="375">
        <v>2</v>
      </c>
      <c r="AG225" s="373">
        <v>2</v>
      </c>
      <c r="AH225" s="373">
        <v>100</v>
      </c>
      <c r="AI225" s="372">
        <v>0</v>
      </c>
      <c r="AJ225" s="373">
        <v>0</v>
      </c>
      <c r="AK225" s="373" t="s">
        <v>1548</v>
      </c>
      <c r="AL225" s="372">
        <v>1</v>
      </c>
      <c r="AM225" s="373">
        <v>2</v>
      </c>
      <c r="AN225" s="373">
        <v>200</v>
      </c>
      <c r="AO225" s="372">
        <v>0</v>
      </c>
      <c r="AP225" s="373">
        <v>0</v>
      </c>
      <c r="AQ225" s="373" t="s">
        <v>1548</v>
      </c>
      <c r="AR225" s="375">
        <v>9</v>
      </c>
      <c r="AS225" s="373">
        <v>8</v>
      </c>
      <c r="AT225" s="373">
        <v>88.888888888888886</v>
      </c>
      <c r="AU225" s="373">
        <v>0</v>
      </c>
      <c r="AV225" s="373">
        <v>0</v>
      </c>
      <c r="AW225" s="373" t="s">
        <v>1548</v>
      </c>
      <c r="AX225" s="373">
        <v>0</v>
      </c>
      <c r="AY225" s="373">
        <v>0</v>
      </c>
      <c r="AZ225" s="373" t="s">
        <v>1548</v>
      </c>
      <c r="BA225" s="373">
        <v>0</v>
      </c>
      <c r="BB225" s="373">
        <v>0</v>
      </c>
      <c r="BC225" s="373" t="s">
        <v>1548</v>
      </c>
      <c r="BD225" s="373">
        <v>0</v>
      </c>
      <c r="BE225" s="373">
        <v>0</v>
      </c>
      <c r="BF225" s="373" t="s">
        <v>1548</v>
      </c>
      <c r="BG225" s="373">
        <v>0</v>
      </c>
      <c r="BH225" s="373">
        <v>0</v>
      </c>
      <c r="BI225" s="373" t="s">
        <v>1548</v>
      </c>
      <c r="BJ225" s="373">
        <v>0</v>
      </c>
      <c r="BK225" s="373">
        <v>1</v>
      </c>
      <c r="BL225" s="373" t="s">
        <v>1548</v>
      </c>
      <c r="BM225" s="373">
        <v>5</v>
      </c>
      <c r="BN225" s="373">
        <v>5</v>
      </c>
      <c r="BO225" s="373">
        <v>100</v>
      </c>
      <c r="BP225" s="373">
        <v>0</v>
      </c>
      <c r="BQ225" s="373">
        <v>0</v>
      </c>
      <c r="BR225" s="373" t="s">
        <v>1548</v>
      </c>
      <c r="BS225" s="373">
        <v>1</v>
      </c>
      <c r="BT225" s="373">
        <v>3</v>
      </c>
      <c r="BU225" s="373">
        <v>300</v>
      </c>
      <c r="BV225" s="373">
        <v>0</v>
      </c>
      <c r="BW225" s="373">
        <v>0</v>
      </c>
      <c r="BX225" s="373" t="s">
        <v>1548</v>
      </c>
      <c r="BY225" s="373">
        <v>5</v>
      </c>
      <c r="BZ225" s="373">
        <v>12</v>
      </c>
      <c r="CA225" s="373">
        <v>240</v>
      </c>
      <c r="CB225" s="373">
        <v>7</v>
      </c>
      <c r="CC225" s="373">
        <v>7</v>
      </c>
      <c r="CD225" s="373">
        <v>100</v>
      </c>
      <c r="CE225" s="373">
        <v>0</v>
      </c>
      <c r="CF225" s="373">
        <v>0</v>
      </c>
      <c r="CG225" s="373" t="s">
        <v>1548</v>
      </c>
      <c r="CH225" s="373">
        <v>11</v>
      </c>
      <c r="CI225" s="373">
        <v>11</v>
      </c>
      <c r="CJ225" s="373">
        <v>100</v>
      </c>
      <c r="CK225" s="373">
        <v>3</v>
      </c>
      <c r="CL225" s="373">
        <v>4</v>
      </c>
      <c r="CM225" s="373">
        <v>133.33333333333331</v>
      </c>
      <c r="CN225" s="373">
        <v>4</v>
      </c>
      <c r="CO225" s="373">
        <v>4</v>
      </c>
      <c r="CP225" s="373">
        <v>100</v>
      </c>
      <c r="CQ225" s="373">
        <v>1</v>
      </c>
      <c r="CR225" s="373">
        <v>0</v>
      </c>
      <c r="CS225" s="373">
        <v>0</v>
      </c>
      <c r="CT225" s="373">
        <v>0</v>
      </c>
      <c r="CU225" s="373">
        <v>1</v>
      </c>
      <c r="CV225" s="373" t="s">
        <v>1548</v>
      </c>
      <c r="CW225" s="373">
        <v>0</v>
      </c>
      <c r="CX225" s="373">
        <v>0</v>
      </c>
      <c r="CY225" s="373" t="s">
        <v>1548</v>
      </c>
    </row>
    <row r="226" spans="1:103" ht="56.25" x14ac:dyDescent="0.25">
      <c r="A226" s="356" t="s">
        <v>1488</v>
      </c>
      <c r="B226" s="243" t="s">
        <v>1489</v>
      </c>
      <c r="C226" s="246" t="s">
        <v>4</v>
      </c>
      <c r="D226" s="244"/>
      <c r="E226" s="384"/>
      <c r="F226" s="385"/>
      <c r="G226" s="385"/>
      <c r="H226" s="400">
        <v>0</v>
      </c>
      <c r="I226" s="359"/>
      <c r="J226" s="360" t="s">
        <v>1548</v>
      </c>
      <c r="K226" s="361">
        <v>0</v>
      </c>
      <c r="L226" s="362"/>
      <c r="M226" s="364"/>
      <c r="N226" s="363"/>
      <c r="O226" s="359"/>
      <c r="P226" s="364"/>
      <c r="Q226" s="361">
        <v>0</v>
      </c>
      <c r="R226" s="362">
        <v>0</v>
      </c>
      <c r="S226" s="362" t="s">
        <v>1548</v>
      </c>
      <c r="T226" s="361"/>
      <c r="U226" s="362"/>
      <c r="V226" s="362"/>
      <c r="W226" s="361"/>
      <c r="X226" s="362"/>
      <c r="Y226" s="362"/>
      <c r="Z226" s="363"/>
      <c r="AA226" s="362"/>
      <c r="AB226" s="362"/>
      <c r="AC226" s="361"/>
      <c r="AD226" s="362"/>
      <c r="AE226" s="362"/>
      <c r="AF226" s="363"/>
      <c r="AG226" s="362"/>
      <c r="AH226" s="362"/>
      <c r="AI226" s="361"/>
      <c r="AJ226" s="362"/>
      <c r="AK226" s="362"/>
      <c r="AL226" s="361"/>
      <c r="AM226" s="362"/>
      <c r="AN226" s="362"/>
      <c r="AO226" s="361"/>
      <c r="AP226" s="362"/>
      <c r="AQ226" s="362"/>
      <c r="AR226" s="363"/>
      <c r="AS226" s="362"/>
      <c r="AT226" s="362"/>
      <c r="AU226" s="362"/>
      <c r="AV226" s="362"/>
      <c r="AW226" s="362"/>
      <c r="AX226" s="362"/>
      <c r="AY226" s="362"/>
      <c r="AZ226" s="362"/>
      <c r="BA226" s="362"/>
      <c r="BB226" s="362"/>
      <c r="BC226" s="362"/>
      <c r="BD226" s="362"/>
      <c r="BE226" s="362"/>
      <c r="BF226" s="362"/>
      <c r="BG226" s="362"/>
      <c r="BH226" s="362"/>
      <c r="BI226" s="362"/>
      <c r="BJ226" s="362"/>
      <c r="BK226" s="362"/>
      <c r="BL226" s="362"/>
      <c r="BM226" s="362"/>
      <c r="BN226" s="362"/>
      <c r="BO226" s="362"/>
      <c r="BP226" s="362"/>
      <c r="BQ226" s="362"/>
      <c r="BR226" s="362"/>
      <c r="BS226" s="362"/>
      <c r="BT226" s="362"/>
      <c r="BU226" s="362"/>
      <c r="BV226" s="362"/>
      <c r="BW226" s="362"/>
      <c r="BX226" s="362"/>
      <c r="BY226" s="362"/>
      <c r="BZ226" s="362"/>
      <c r="CA226" s="362"/>
      <c r="CB226" s="362"/>
      <c r="CC226" s="362"/>
      <c r="CD226" s="362"/>
      <c r="CE226" s="362"/>
      <c r="CF226" s="362"/>
      <c r="CG226" s="362"/>
      <c r="CH226" s="362"/>
      <c r="CI226" s="362"/>
      <c r="CJ226" s="362"/>
      <c r="CK226" s="362"/>
      <c r="CL226" s="362"/>
      <c r="CM226" s="362"/>
      <c r="CN226" s="362"/>
      <c r="CO226" s="362"/>
      <c r="CP226" s="362"/>
      <c r="CQ226" s="362"/>
      <c r="CR226" s="362"/>
      <c r="CS226" s="362"/>
      <c r="CT226" s="362"/>
      <c r="CU226" s="362"/>
      <c r="CV226" s="362"/>
      <c r="CW226" s="362"/>
      <c r="CX226" s="362"/>
      <c r="CY226" s="362"/>
    </row>
    <row r="227" spans="1:103" ht="56.25" x14ac:dyDescent="0.25">
      <c r="A227" s="401" t="s">
        <v>1490</v>
      </c>
      <c r="B227" s="405" t="s">
        <v>1491</v>
      </c>
      <c r="C227" s="409" t="s">
        <v>1492</v>
      </c>
      <c r="D227" s="409" t="s">
        <v>1493</v>
      </c>
      <c r="E227" s="379">
        <v>0</v>
      </c>
      <c r="F227" s="368">
        <v>0</v>
      </c>
      <c r="G227" s="369" t="s">
        <v>668</v>
      </c>
      <c r="H227" s="370">
        <v>0</v>
      </c>
      <c r="I227" s="371">
        <v>0</v>
      </c>
      <c r="J227" s="371" t="s">
        <v>1548</v>
      </c>
      <c r="K227" s="382">
        <v>0</v>
      </c>
      <c r="L227" s="371">
        <v>0</v>
      </c>
      <c r="M227" s="371" t="s">
        <v>1548</v>
      </c>
      <c r="N227" s="372">
        <v>0</v>
      </c>
      <c r="O227" s="373">
        <v>0</v>
      </c>
      <c r="P227" s="374" t="s">
        <v>1548</v>
      </c>
      <c r="Q227" s="372">
        <v>0</v>
      </c>
      <c r="R227" s="373">
        <v>0</v>
      </c>
      <c r="S227" s="373" t="s">
        <v>1548</v>
      </c>
      <c r="T227" s="372">
        <v>0</v>
      </c>
      <c r="U227" s="373">
        <v>0</v>
      </c>
      <c r="V227" s="374" t="s">
        <v>1548</v>
      </c>
      <c r="W227" s="372">
        <v>0</v>
      </c>
      <c r="X227" s="373">
        <v>0</v>
      </c>
      <c r="Y227" s="373" t="s">
        <v>1548</v>
      </c>
      <c r="Z227" s="375">
        <v>0</v>
      </c>
      <c r="AA227" s="373">
        <v>0</v>
      </c>
      <c r="AB227" s="373" t="s">
        <v>1548</v>
      </c>
      <c r="AC227" s="372">
        <v>0</v>
      </c>
      <c r="AD227" s="373">
        <v>0</v>
      </c>
      <c r="AE227" s="373" t="s">
        <v>1548</v>
      </c>
      <c r="AF227" s="375">
        <v>0</v>
      </c>
      <c r="AG227" s="373">
        <v>0</v>
      </c>
      <c r="AH227" s="373" t="s">
        <v>1548</v>
      </c>
      <c r="AI227" s="372">
        <v>0</v>
      </c>
      <c r="AJ227" s="373">
        <v>0</v>
      </c>
      <c r="AK227" s="373" t="s">
        <v>1548</v>
      </c>
      <c r="AL227" s="372">
        <v>0</v>
      </c>
      <c r="AM227" s="373">
        <v>0</v>
      </c>
      <c r="AN227" s="373" t="s">
        <v>1548</v>
      </c>
      <c r="AO227" s="372">
        <v>0</v>
      </c>
      <c r="AP227" s="373">
        <v>0</v>
      </c>
      <c r="AQ227" s="373" t="s">
        <v>1548</v>
      </c>
      <c r="AR227" s="375">
        <v>0</v>
      </c>
      <c r="AS227" s="373">
        <v>0</v>
      </c>
      <c r="AT227" s="373" t="s">
        <v>1548</v>
      </c>
      <c r="AU227" s="373">
        <v>0</v>
      </c>
      <c r="AV227" s="373">
        <v>0</v>
      </c>
      <c r="AW227" s="373" t="s">
        <v>1548</v>
      </c>
      <c r="AX227" s="373">
        <v>0</v>
      </c>
      <c r="AY227" s="373">
        <v>0</v>
      </c>
      <c r="AZ227" s="373" t="s">
        <v>1548</v>
      </c>
      <c r="BA227" s="373">
        <v>0</v>
      </c>
      <c r="BB227" s="373">
        <v>0</v>
      </c>
      <c r="BC227" s="373" t="s">
        <v>1548</v>
      </c>
      <c r="BD227" s="373">
        <v>0</v>
      </c>
      <c r="BE227" s="373">
        <v>0</v>
      </c>
      <c r="BF227" s="373" t="s">
        <v>1548</v>
      </c>
      <c r="BG227" s="373">
        <v>0</v>
      </c>
      <c r="BH227" s="373">
        <v>0</v>
      </c>
      <c r="BI227" s="373" t="s">
        <v>1548</v>
      </c>
      <c r="BJ227" s="373">
        <v>0</v>
      </c>
      <c r="BK227" s="373">
        <v>0</v>
      </c>
      <c r="BL227" s="373" t="s">
        <v>1548</v>
      </c>
      <c r="BM227" s="373">
        <v>0</v>
      </c>
      <c r="BN227" s="373">
        <v>0</v>
      </c>
      <c r="BO227" s="373" t="s">
        <v>1548</v>
      </c>
      <c r="BP227" s="373">
        <v>0</v>
      </c>
      <c r="BQ227" s="373">
        <v>0</v>
      </c>
      <c r="BR227" s="373" t="s">
        <v>1548</v>
      </c>
      <c r="BS227" s="373">
        <v>0</v>
      </c>
      <c r="BT227" s="373">
        <v>0</v>
      </c>
      <c r="BU227" s="373" t="s">
        <v>1548</v>
      </c>
      <c r="BV227" s="373">
        <v>0</v>
      </c>
      <c r="BW227" s="373">
        <v>0</v>
      </c>
      <c r="BX227" s="373" t="s">
        <v>1548</v>
      </c>
      <c r="BY227" s="373">
        <v>0</v>
      </c>
      <c r="BZ227" s="373">
        <v>0</v>
      </c>
      <c r="CA227" s="373" t="s">
        <v>1548</v>
      </c>
      <c r="CB227" s="373">
        <v>0</v>
      </c>
      <c r="CC227" s="373">
        <v>0</v>
      </c>
      <c r="CD227" s="373" t="s">
        <v>1548</v>
      </c>
      <c r="CE227" s="373">
        <v>0</v>
      </c>
      <c r="CF227" s="373">
        <v>0</v>
      </c>
      <c r="CG227" s="373" t="s">
        <v>1548</v>
      </c>
      <c r="CH227" s="373">
        <v>0</v>
      </c>
      <c r="CI227" s="373">
        <v>0</v>
      </c>
      <c r="CJ227" s="373" t="s">
        <v>1548</v>
      </c>
      <c r="CK227" s="373">
        <v>0</v>
      </c>
      <c r="CL227" s="373">
        <v>0</v>
      </c>
      <c r="CM227" s="373" t="s">
        <v>1548</v>
      </c>
      <c r="CN227" s="373">
        <v>0</v>
      </c>
      <c r="CO227" s="373">
        <v>0</v>
      </c>
      <c r="CP227" s="373" t="s">
        <v>1548</v>
      </c>
      <c r="CQ227" s="373">
        <v>0</v>
      </c>
      <c r="CR227" s="373">
        <v>0</v>
      </c>
      <c r="CS227" s="373" t="s">
        <v>1548</v>
      </c>
      <c r="CT227" s="373">
        <v>0</v>
      </c>
      <c r="CU227" s="373">
        <v>0</v>
      </c>
      <c r="CV227" s="373" t="s">
        <v>1548</v>
      </c>
      <c r="CW227" s="373">
        <v>0</v>
      </c>
      <c r="CX227" s="373">
        <v>0</v>
      </c>
      <c r="CY227" s="373" t="s">
        <v>1548</v>
      </c>
    </row>
    <row r="228" spans="1:103" ht="56.25" x14ac:dyDescent="0.25">
      <c r="A228" s="401" t="s">
        <v>1494</v>
      </c>
      <c r="B228" s="405" t="s">
        <v>1491</v>
      </c>
      <c r="C228" s="409" t="s">
        <v>1495</v>
      </c>
      <c r="D228" s="409" t="s">
        <v>1496</v>
      </c>
      <c r="E228" s="379">
        <v>0</v>
      </c>
      <c r="F228" s="368">
        <v>0</v>
      </c>
      <c r="G228" s="369" t="s">
        <v>668</v>
      </c>
      <c r="H228" s="370">
        <v>0</v>
      </c>
      <c r="I228" s="371">
        <v>0</v>
      </c>
      <c r="J228" s="371" t="s">
        <v>1548</v>
      </c>
      <c r="K228" s="382">
        <v>0</v>
      </c>
      <c r="L228" s="371">
        <v>0</v>
      </c>
      <c r="M228" s="371" t="s">
        <v>1548</v>
      </c>
      <c r="N228" s="372">
        <v>0</v>
      </c>
      <c r="O228" s="373">
        <v>0</v>
      </c>
      <c r="P228" s="374" t="s">
        <v>1548</v>
      </c>
      <c r="Q228" s="372">
        <v>0</v>
      </c>
      <c r="R228" s="373">
        <v>0</v>
      </c>
      <c r="S228" s="373" t="s">
        <v>1548</v>
      </c>
      <c r="T228" s="372">
        <v>0</v>
      </c>
      <c r="U228" s="373">
        <v>0</v>
      </c>
      <c r="V228" s="374" t="s">
        <v>1548</v>
      </c>
      <c r="W228" s="372">
        <v>0</v>
      </c>
      <c r="X228" s="373">
        <v>0</v>
      </c>
      <c r="Y228" s="373" t="s">
        <v>1548</v>
      </c>
      <c r="Z228" s="375">
        <v>0</v>
      </c>
      <c r="AA228" s="373">
        <v>0</v>
      </c>
      <c r="AB228" s="373" t="s">
        <v>1548</v>
      </c>
      <c r="AC228" s="372">
        <v>0</v>
      </c>
      <c r="AD228" s="373">
        <v>0</v>
      </c>
      <c r="AE228" s="373" t="s">
        <v>1548</v>
      </c>
      <c r="AF228" s="375">
        <v>0</v>
      </c>
      <c r="AG228" s="373">
        <v>0</v>
      </c>
      <c r="AH228" s="373" t="s">
        <v>1548</v>
      </c>
      <c r="AI228" s="372">
        <v>0</v>
      </c>
      <c r="AJ228" s="373">
        <v>0</v>
      </c>
      <c r="AK228" s="373" t="s">
        <v>1548</v>
      </c>
      <c r="AL228" s="372">
        <v>0</v>
      </c>
      <c r="AM228" s="373">
        <v>0</v>
      </c>
      <c r="AN228" s="373" t="s">
        <v>1548</v>
      </c>
      <c r="AO228" s="372">
        <v>0</v>
      </c>
      <c r="AP228" s="373">
        <v>0</v>
      </c>
      <c r="AQ228" s="373" t="s">
        <v>1548</v>
      </c>
      <c r="AR228" s="375">
        <v>0</v>
      </c>
      <c r="AS228" s="373">
        <v>0</v>
      </c>
      <c r="AT228" s="373" t="s">
        <v>1548</v>
      </c>
      <c r="AU228" s="373">
        <v>0</v>
      </c>
      <c r="AV228" s="373">
        <v>0</v>
      </c>
      <c r="AW228" s="373" t="s">
        <v>1548</v>
      </c>
      <c r="AX228" s="373">
        <v>0</v>
      </c>
      <c r="AY228" s="373">
        <v>0</v>
      </c>
      <c r="AZ228" s="373" t="s">
        <v>1548</v>
      </c>
      <c r="BA228" s="373">
        <v>0</v>
      </c>
      <c r="BB228" s="373">
        <v>0</v>
      </c>
      <c r="BC228" s="373" t="s">
        <v>1548</v>
      </c>
      <c r="BD228" s="373">
        <v>0</v>
      </c>
      <c r="BE228" s="373">
        <v>0</v>
      </c>
      <c r="BF228" s="373" t="s">
        <v>1548</v>
      </c>
      <c r="BG228" s="373">
        <v>0</v>
      </c>
      <c r="BH228" s="373">
        <v>0</v>
      </c>
      <c r="BI228" s="373" t="s">
        <v>1548</v>
      </c>
      <c r="BJ228" s="373">
        <v>0</v>
      </c>
      <c r="BK228" s="373">
        <v>0</v>
      </c>
      <c r="BL228" s="373" t="s">
        <v>1548</v>
      </c>
      <c r="BM228" s="373">
        <v>0</v>
      </c>
      <c r="BN228" s="373">
        <v>0</v>
      </c>
      <c r="BO228" s="373" t="s">
        <v>1548</v>
      </c>
      <c r="BP228" s="373">
        <v>0</v>
      </c>
      <c r="BQ228" s="373">
        <v>0</v>
      </c>
      <c r="BR228" s="373" t="s">
        <v>1548</v>
      </c>
      <c r="BS228" s="373">
        <v>0</v>
      </c>
      <c r="BT228" s="373">
        <v>0</v>
      </c>
      <c r="BU228" s="373" t="s">
        <v>1548</v>
      </c>
      <c r="BV228" s="373">
        <v>0</v>
      </c>
      <c r="BW228" s="373">
        <v>0</v>
      </c>
      <c r="BX228" s="373" t="s">
        <v>1548</v>
      </c>
      <c r="BY228" s="373">
        <v>0</v>
      </c>
      <c r="BZ228" s="373">
        <v>0</v>
      </c>
      <c r="CA228" s="373" t="s">
        <v>1548</v>
      </c>
      <c r="CB228" s="373">
        <v>0</v>
      </c>
      <c r="CC228" s="373">
        <v>0</v>
      </c>
      <c r="CD228" s="373" t="s">
        <v>1548</v>
      </c>
      <c r="CE228" s="373">
        <v>0</v>
      </c>
      <c r="CF228" s="373">
        <v>0</v>
      </c>
      <c r="CG228" s="373" t="s">
        <v>1548</v>
      </c>
      <c r="CH228" s="373">
        <v>0</v>
      </c>
      <c r="CI228" s="373">
        <v>0</v>
      </c>
      <c r="CJ228" s="373" t="s">
        <v>1548</v>
      </c>
      <c r="CK228" s="373">
        <v>0</v>
      </c>
      <c r="CL228" s="373">
        <v>0</v>
      </c>
      <c r="CM228" s="373" t="s">
        <v>1548</v>
      </c>
      <c r="CN228" s="373">
        <v>0</v>
      </c>
      <c r="CO228" s="373">
        <v>0</v>
      </c>
      <c r="CP228" s="373" t="s">
        <v>1548</v>
      </c>
      <c r="CQ228" s="373">
        <v>0</v>
      </c>
      <c r="CR228" s="373">
        <v>0</v>
      </c>
      <c r="CS228" s="373" t="s">
        <v>1548</v>
      </c>
      <c r="CT228" s="373">
        <v>0</v>
      </c>
      <c r="CU228" s="373">
        <v>0</v>
      </c>
      <c r="CV228" s="373" t="s">
        <v>1548</v>
      </c>
      <c r="CW228" s="373">
        <v>0</v>
      </c>
      <c r="CX228" s="373">
        <v>0</v>
      </c>
      <c r="CY228" s="373" t="s">
        <v>1548</v>
      </c>
    </row>
    <row r="229" spans="1:103" ht="56.25" x14ac:dyDescent="0.25">
      <c r="A229" s="401" t="s">
        <v>1497</v>
      </c>
      <c r="B229" s="405" t="s">
        <v>1491</v>
      </c>
      <c r="C229" s="409" t="s">
        <v>1498</v>
      </c>
      <c r="D229" s="409" t="s">
        <v>1496</v>
      </c>
      <c r="E229" s="379">
        <v>0</v>
      </c>
      <c r="F229" s="368">
        <v>0</v>
      </c>
      <c r="G229" s="369" t="s">
        <v>668</v>
      </c>
      <c r="H229" s="370">
        <v>0</v>
      </c>
      <c r="I229" s="371">
        <v>0</v>
      </c>
      <c r="J229" s="371" t="s">
        <v>1548</v>
      </c>
      <c r="K229" s="382">
        <v>0</v>
      </c>
      <c r="L229" s="371">
        <v>0</v>
      </c>
      <c r="M229" s="371" t="s">
        <v>1548</v>
      </c>
      <c r="N229" s="372">
        <v>0</v>
      </c>
      <c r="O229" s="373">
        <v>0</v>
      </c>
      <c r="P229" s="374" t="s">
        <v>1548</v>
      </c>
      <c r="Q229" s="372">
        <v>0</v>
      </c>
      <c r="R229" s="373">
        <v>0</v>
      </c>
      <c r="S229" s="373" t="s">
        <v>1548</v>
      </c>
      <c r="T229" s="372">
        <v>0</v>
      </c>
      <c r="U229" s="373">
        <v>0</v>
      </c>
      <c r="V229" s="374" t="s">
        <v>1548</v>
      </c>
      <c r="W229" s="372">
        <v>0</v>
      </c>
      <c r="X229" s="373">
        <v>0</v>
      </c>
      <c r="Y229" s="373" t="s">
        <v>1548</v>
      </c>
      <c r="Z229" s="375">
        <v>0</v>
      </c>
      <c r="AA229" s="373">
        <v>0</v>
      </c>
      <c r="AB229" s="373" t="s">
        <v>1548</v>
      </c>
      <c r="AC229" s="372">
        <v>0</v>
      </c>
      <c r="AD229" s="373">
        <v>0</v>
      </c>
      <c r="AE229" s="373" t="s">
        <v>1548</v>
      </c>
      <c r="AF229" s="375">
        <v>0</v>
      </c>
      <c r="AG229" s="373">
        <v>0</v>
      </c>
      <c r="AH229" s="373" t="s">
        <v>1548</v>
      </c>
      <c r="AI229" s="372">
        <v>0</v>
      </c>
      <c r="AJ229" s="373">
        <v>0</v>
      </c>
      <c r="AK229" s="373" t="s">
        <v>1548</v>
      </c>
      <c r="AL229" s="372">
        <v>0</v>
      </c>
      <c r="AM229" s="373">
        <v>0</v>
      </c>
      <c r="AN229" s="373" t="s">
        <v>1548</v>
      </c>
      <c r="AO229" s="372">
        <v>0</v>
      </c>
      <c r="AP229" s="373">
        <v>0</v>
      </c>
      <c r="AQ229" s="373" t="s">
        <v>1548</v>
      </c>
      <c r="AR229" s="375">
        <v>0</v>
      </c>
      <c r="AS229" s="373">
        <v>0</v>
      </c>
      <c r="AT229" s="373" t="s">
        <v>1548</v>
      </c>
      <c r="AU229" s="373">
        <v>0</v>
      </c>
      <c r="AV229" s="373">
        <v>0</v>
      </c>
      <c r="AW229" s="373" t="s">
        <v>1548</v>
      </c>
      <c r="AX229" s="373">
        <v>0</v>
      </c>
      <c r="AY229" s="373">
        <v>0</v>
      </c>
      <c r="AZ229" s="373" t="s">
        <v>1548</v>
      </c>
      <c r="BA229" s="373">
        <v>0</v>
      </c>
      <c r="BB229" s="373">
        <v>0</v>
      </c>
      <c r="BC229" s="373" t="s">
        <v>1548</v>
      </c>
      <c r="BD229" s="373">
        <v>0</v>
      </c>
      <c r="BE229" s="373">
        <v>0</v>
      </c>
      <c r="BF229" s="373" t="s">
        <v>1548</v>
      </c>
      <c r="BG229" s="373">
        <v>0</v>
      </c>
      <c r="BH229" s="373">
        <v>0</v>
      </c>
      <c r="BI229" s="373" t="s">
        <v>1548</v>
      </c>
      <c r="BJ229" s="373">
        <v>0</v>
      </c>
      <c r="BK229" s="373">
        <v>0</v>
      </c>
      <c r="BL229" s="373" t="s">
        <v>1548</v>
      </c>
      <c r="BM229" s="373">
        <v>0</v>
      </c>
      <c r="BN229" s="373">
        <v>0</v>
      </c>
      <c r="BO229" s="373" t="s">
        <v>1548</v>
      </c>
      <c r="BP229" s="373">
        <v>0</v>
      </c>
      <c r="BQ229" s="373">
        <v>0</v>
      </c>
      <c r="BR229" s="373" t="s">
        <v>1548</v>
      </c>
      <c r="BS229" s="373">
        <v>0</v>
      </c>
      <c r="BT229" s="373">
        <v>0</v>
      </c>
      <c r="BU229" s="373" t="s">
        <v>1548</v>
      </c>
      <c r="BV229" s="373">
        <v>0</v>
      </c>
      <c r="BW229" s="373">
        <v>0</v>
      </c>
      <c r="BX229" s="373" t="s">
        <v>1548</v>
      </c>
      <c r="BY229" s="373">
        <v>0</v>
      </c>
      <c r="BZ229" s="373">
        <v>0</v>
      </c>
      <c r="CA229" s="373" t="s">
        <v>1548</v>
      </c>
      <c r="CB229" s="373">
        <v>0</v>
      </c>
      <c r="CC229" s="373">
        <v>0</v>
      </c>
      <c r="CD229" s="373" t="s">
        <v>1548</v>
      </c>
      <c r="CE229" s="373">
        <v>0</v>
      </c>
      <c r="CF229" s="373">
        <v>0</v>
      </c>
      <c r="CG229" s="373" t="s">
        <v>1548</v>
      </c>
      <c r="CH229" s="373">
        <v>0</v>
      </c>
      <c r="CI229" s="373">
        <v>0</v>
      </c>
      <c r="CJ229" s="373" t="s">
        <v>1548</v>
      </c>
      <c r="CK229" s="373">
        <v>0</v>
      </c>
      <c r="CL229" s="373">
        <v>0</v>
      </c>
      <c r="CM229" s="373" t="s">
        <v>1548</v>
      </c>
      <c r="CN229" s="373">
        <v>0</v>
      </c>
      <c r="CO229" s="373">
        <v>0</v>
      </c>
      <c r="CP229" s="373" t="s">
        <v>1548</v>
      </c>
      <c r="CQ229" s="373">
        <v>0</v>
      </c>
      <c r="CR229" s="373">
        <v>0</v>
      </c>
      <c r="CS229" s="373" t="s">
        <v>1548</v>
      </c>
      <c r="CT229" s="373">
        <v>0</v>
      </c>
      <c r="CU229" s="373">
        <v>0</v>
      </c>
      <c r="CV229" s="373" t="s">
        <v>1548</v>
      </c>
      <c r="CW229" s="373">
        <v>0</v>
      </c>
      <c r="CX229" s="373">
        <v>0</v>
      </c>
      <c r="CY229" s="373" t="s">
        <v>1548</v>
      </c>
    </row>
    <row r="230" spans="1:103" ht="56.25" x14ac:dyDescent="0.25">
      <c r="A230" s="401" t="s">
        <v>1499</v>
      </c>
      <c r="B230" s="405" t="s">
        <v>1491</v>
      </c>
      <c r="C230" s="409" t="s">
        <v>1500</v>
      </c>
      <c r="D230" s="409" t="s">
        <v>1501</v>
      </c>
      <c r="E230" s="379">
        <v>0</v>
      </c>
      <c r="F230" s="368">
        <v>0</v>
      </c>
      <c r="G230" s="369" t="s">
        <v>668</v>
      </c>
      <c r="H230" s="370">
        <v>0</v>
      </c>
      <c r="I230" s="371">
        <v>0</v>
      </c>
      <c r="J230" s="371" t="s">
        <v>1548</v>
      </c>
      <c r="K230" s="382">
        <v>0</v>
      </c>
      <c r="L230" s="371">
        <v>0</v>
      </c>
      <c r="M230" s="371" t="s">
        <v>1548</v>
      </c>
      <c r="N230" s="372">
        <v>0</v>
      </c>
      <c r="O230" s="373">
        <v>0</v>
      </c>
      <c r="P230" s="374" t="s">
        <v>1548</v>
      </c>
      <c r="Q230" s="372">
        <v>0</v>
      </c>
      <c r="R230" s="373">
        <v>0</v>
      </c>
      <c r="S230" s="373" t="s">
        <v>1548</v>
      </c>
      <c r="T230" s="372">
        <v>0</v>
      </c>
      <c r="U230" s="373">
        <v>0</v>
      </c>
      <c r="V230" s="374" t="s">
        <v>1548</v>
      </c>
      <c r="W230" s="372">
        <v>0</v>
      </c>
      <c r="X230" s="373">
        <v>0</v>
      </c>
      <c r="Y230" s="373" t="s">
        <v>1548</v>
      </c>
      <c r="Z230" s="375">
        <v>0</v>
      </c>
      <c r="AA230" s="373">
        <v>0</v>
      </c>
      <c r="AB230" s="373" t="s">
        <v>1548</v>
      </c>
      <c r="AC230" s="372">
        <v>0</v>
      </c>
      <c r="AD230" s="373">
        <v>0</v>
      </c>
      <c r="AE230" s="373" t="s">
        <v>1548</v>
      </c>
      <c r="AF230" s="375">
        <v>0</v>
      </c>
      <c r="AG230" s="373">
        <v>0</v>
      </c>
      <c r="AH230" s="373" t="s">
        <v>1548</v>
      </c>
      <c r="AI230" s="372">
        <v>0</v>
      </c>
      <c r="AJ230" s="373">
        <v>0</v>
      </c>
      <c r="AK230" s="373" t="s">
        <v>1548</v>
      </c>
      <c r="AL230" s="372">
        <v>0</v>
      </c>
      <c r="AM230" s="373">
        <v>0</v>
      </c>
      <c r="AN230" s="373" t="s">
        <v>1548</v>
      </c>
      <c r="AO230" s="372">
        <v>0</v>
      </c>
      <c r="AP230" s="373">
        <v>0</v>
      </c>
      <c r="AQ230" s="373" t="s">
        <v>1548</v>
      </c>
      <c r="AR230" s="375">
        <v>0</v>
      </c>
      <c r="AS230" s="373">
        <v>0</v>
      </c>
      <c r="AT230" s="373" t="s">
        <v>1548</v>
      </c>
      <c r="AU230" s="373">
        <v>0</v>
      </c>
      <c r="AV230" s="373">
        <v>0</v>
      </c>
      <c r="AW230" s="373" t="s">
        <v>1548</v>
      </c>
      <c r="AX230" s="373">
        <v>0</v>
      </c>
      <c r="AY230" s="373">
        <v>0</v>
      </c>
      <c r="AZ230" s="373" t="s">
        <v>1548</v>
      </c>
      <c r="BA230" s="373">
        <v>0</v>
      </c>
      <c r="BB230" s="373">
        <v>0</v>
      </c>
      <c r="BC230" s="373" t="s">
        <v>1548</v>
      </c>
      <c r="BD230" s="373">
        <v>0</v>
      </c>
      <c r="BE230" s="373">
        <v>0</v>
      </c>
      <c r="BF230" s="373" t="s">
        <v>1548</v>
      </c>
      <c r="BG230" s="373">
        <v>0</v>
      </c>
      <c r="BH230" s="373">
        <v>0</v>
      </c>
      <c r="BI230" s="373" t="s">
        <v>1548</v>
      </c>
      <c r="BJ230" s="373">
        <v>0</v>
      </c>
      <c r="BK230" s="373">
        <v>0</v>
      </c>
      <c r="BL230" s="373" t="s">
        <v>1548</v>
      </c>
      <c r="BM230" s="373">
        <v>0</v>
      </c>
      <c r="BN230" s="373">
        <v>0</v>
      </c>
      <c r="BO230" s="373" t="s">
        <v>1548</v>
      </c>
      <c r="BP230" s="373">
        <v>0</v>
      </c>
      <c r="BQ230" s="373">
        <v>0</v>
      </c>
      <c r="BR230" s="373" t="s">
        <v>1548</v>
      </c>
      <c r="BS230" s="373">
        <v>0</v>
      </c>
      <c r="BT230" s="373">
        <v>0</v>
      </c>
      <c r="BU230" s="373" t="s">
        <v>1548</v>
      </c>
      <c r="BV230" s="373">
        <v>0</v>
      </c>
      <c r="BW230" s="373">
        <v>0</v>
      </c>
      <c r="BX230" s="373" t="s">
        <v>1548</v>
      </c>
      <c r="BY230" s="373">
        <v>0</v>
      </c>
      <c r="BZ230" s="373">
        <v>0</v>
      </c>
      <c r="CA230" s="373" t="s">
        <v>1548</v>
      </c>
      <c r="CB230" s="373">
        <v>0</v>
      </c>
      <c r="CC230" s="373">
        <v>0</v>
      </c>
      <c r="CD230" s="373" t="s">
        <v>1548</v>
      </c>
      <c r="CE230" s="373">
        <v>0</v>
      </c>
      <c r="CF230" s="373">
        <v>0</v>
      </c>
      <c r="CG230" s="373" t="s">
        <v>1548</v>
      </c>
      <c r="CH230" s="373">
        <v>0</v>
      </c>
      <c r="CI230" s="373">
        <v>0</v>
      </c>
      <c r="CJ230" s="373" t="s">
        <v>1548</v>
      </c>
      <c r="CK230" s="373">
        <v>0</v>
      </c>
      <c r="CL230" s="373">
        <v>0</v>
      </c>
      <c r="CM230" s="373" t="s">
        <v>1548</v>
      </c>
      <c r="CN230" s="373">
        <v>0</v>
      </c>
      <c r="CO230" s="373">
        <v>0</v>
      </c>
      <c r="CP230" s="373" t="s">
        <v>1548</v>
      </c>
      <c r="CQ230" s="373">
        <v>0</v>
      </c>
      <c r="CR230" s="373">
        <v>0</v>
      </c>
      <c r="CS230" s="373" t="s">
        <v>1548</v>
      </c>
      <c r="CT230" s="373">
        <v>0</v>
      </c>
      <c r="CU230" s="373">
        <v>0</v>
      </c>
      <c r="CV230" s="373" t="s">
        <v>1548</v>
      </c>
      <c r="CW230" s="373">
        <v>0</v>
      </c>
      <c r="CX230" s="373">
        <v>0</v>
      </c>
      <c r="CY230" s="373" t="s">
        <v>1548</v>
      </c>
    </row>
    <row r="231" spans="1:103" ht="56.25" x14ac:dyDescent="0.25">
      <c r="A231" s="401" t="s">
        <v>1502</v>
      </c>
      <c r="B231" s="405" t="s">
        <v>1491</v>
      </c>
      <c r="C231" s="409" t="s">
        <v>1503</v>
      </c>
      <c r="D231" s="409" t="s">
        <v>1493</v>
      </c>
      <c r="E231" s="379">
        <v>0</v>
      </c>
      <c r="F231" s="368">
        <v>0</v>
      </c>
      <c r="G231" s="369" t="s">
        <v>668</v>
      </c>
      <c r="H231" s="370">
        <v>0</v>
      </c>
      <c r="I231" s="371">
        <v>0</v>
      </c>
      <c r="J231" s="371" t="s">
        <v>1548</v>
      </c>
      <c r="K231" s="382">
        <v>0</v>
      </c>
      <c r="L231" s="371">
        <v>0</v>
      </c>
      <c r="M231" s="371" t="s">
        <v>1548</v>
      </c>
      <c r="N231" s="372">
        <v>0</v>
      </c>
      <c r="O231" s="373">
        <v>0</v>
      </c>
      <c r="P231" s="374" t="s">
        <v>1548</v>
      </c>
      <c r="Q231" s="372">
        <v>0</v>
      </c>
      <c r="R231" s="373">
        <v>0</v>
      </c>
      <c r="S231" s="373" t="s">
        <v>1548</v>
      </c>
      <c r="T231" s="372">
        <v>0</v>
      </c>
      <c r="U231" s="373">
        <v>0</v>
      </c>
      <c r="V231" s="374" t="s">
        <v>1548</v>
      </c>
      <c r="W231" s="372">
        <v>0</v>
      </c>
      <c r="X231" s="373">
        <v>0</v>
      </c>
      <c r="Y231" s="373" t="s">
        <v>1548</v>
      </c>
      <c r="Z231" s="375">
        <v>0</v>
      </c>
      <c r="AA231" s="373">
        <v>0</v>
      </c>
      <c r="AB231" s="373" t="s">
        <v>1548</v>
      </c>
      <c r="AC231" s="372">
        <v>0</v>
      </c>
      <c r="AD231" s="373">
        <v>0</v>
      </c>
      <c r="AE231" s="373" t="s">
        <v>1548</v>
      </c>
      <c r="AF231" s="375">
        <v>0</v>
      </c>
      <c r="AG231" s="373">
        <v>0</v>
      </c>
      <c r="AH231" s="373" t="s">
        <v>1548</v>
      </c>
      <c r="AI231" s="372">
        <v>0</v>
      </c>
      <c r="AJ231" s="373">
        <v>0</v>
      </c>
      <c r="AK231" s="373" t="s">
        <v>1548</v>
      </c>
      <c r="AL231" s="372">
        <v>0</v>
      </c>
      <c r="AM231" s="373">
        <v>0</v>
      </c>
      <c r="AN231" s="373" t="s">
        <v>1548</v>
      </c>
      <c r="AO231" s="372">
        <v>0</v>
      </c>
      <c r="AP231" s="373">
        <v>0</v>
      </c>
      <c r="AQ231" s="373" t="s">
        <v>1548</v>
      </c>
      <c r="AR231" s="375">
        <v>0</v>
      </c>
      <c r="AS231" s="373">
        <v>0</v>
      </c>
      <c r="AT231" s="373" t="s">
        <v>1548</v>
      </c>
      <c r="AU231" s="373">
        <v>0</v>
      </c>
      <c r="AV231" s="373">
        <v>0</v>
      </c>
      <c r="AW231" s="373" t="s">
        <v>1548</v>
      </c>
      <c r="AX231" s="373">
        <v>0</v>
      </c>
      <c r="AY231" s="373">
        <v>0</v>
      </c>
      <c r="AZ231" s="373" t="s">
        <v>1548</v>
      </c>
      <c r="BA231" s="373">
        <v>0</v>
      </c>
      <c r="BB231" s="373">
        <v>0</v>
      </c>
      <c r="BC231" s="373" t="s">
        <v>1548</v>
      </c>
      <c r="BD231" s="373">
        <v>0</v>
      </c>
      <c r="BE231" s="373">
        <v>0</v>
      </c>
      <c r="BF231" s="373" t="s">
        <v>1548</v>
      </c>
      <c r="BG231" s="373">
        <v>0</v>
      </c>
      <c r="BH231" s="373">
        <v>0</v>
      </c>
      <c r="BI231" s="373" t="s">
        <v>1548</v>
      </c>
      <c r="BJ231" s="373">
        <v>0</v>
      </c>
      <c r="BK231" s="373">
        <v>0</v>
      </c>
      <c r="BL231" s="373" t="s">
        <v>1548</v>
      </c>
      <c r="BM231" s="373">
        <v>0</v>
      </c>
      <c r="BN231" s="373">
        <v>0</v>
      </c>
      <c r="BO231" s="373" t="s">
        <v>1548</v>
      </c>
      <c r="BP231" s="373">
        <v>0</v>
      </c>
      <c r="BQ231" s="373">
        <v>0</v>
      </c>
      <c r="BR231" s="373" t="s">
        <v>1548</v>
      </c>
      <c r="BS231" s="373">
        <v>0</v>
      </c>
      <c r="BT231" s="373">
        <v>0</v>
      </c>
      <c r="BU231" s="373" t="s">
        <v>1548</v>
      </c>
      <c r="BV231" s="373">
        <v>0</v>
      </c>
      <c r="BW231" s="373">
        <v>0</v>
      </c>
      <c r="BX231" s="373" t="s">
        <v>1548</v>
      </c>
      <c r="BY231" s="373">
        <v>0</v>
      </c>
      <c r="BZ231" s="373">
        <v>0</v>
      </c>
      <c r="CA231" s="373" t="s">
        <v>1548</v>
      </c>
      <c r="CB231" s="373">
        <v>0</v>
      </c>
      <c r="CC231" s="373">
        <v>0</v>
      </c>
      <c r="CD231" s="373" t="s">
        <v>1548</v>
      </c>
      <c r="CE231" s="373">
        <v>0</v>
      </c>
      <c r="CF231" s="373">
        <v>0</v>
      </c>
      <c r="CG231" s="373" t="s">
        <v>1548</v>
      </c>
      <c r="CH231" s="373">
        <v>0</v>
      </c>
      <c r="CI231" s="373">
        <v>0</v>
      </c>
      <c r="CJ231" s="373" t="s">
        <v>1548</v>
      </c>
      <c r="CK231" s="373">
        <v>0</v>
      </c>
      <c r="CL231" s="373">
        <v>0</v>
      </c>
      <c r="CM231" s="373" t="s">
        <v>1548</v>
      </c>
      <c r="CN231" s="373">
        <v>0</v>
      </c>
      <c r="CO231" s="373">
        <v>0</v>
      </c>
      <c r="CP231" s="373" t="s">
        <v>1548</v>
      </c>
      <c r="CQ231" s="373">
        <v>0</v>
      </c>
      <c r="CR231" s="373">
        <v>0</v>
      </c>
      <c r="CS231" s="373" t="s">
        <v>1548</v>
      </c>
      <c r="CT231" s="373">
        <v>0</v>
      </c>
      <c r="CU231" s="373">
        <v>0</v>
      </c>
      <c r="CV231" s="373" t="s">
        <v>1548</v>
      </c>
      <c r="CW231" s="373">
        <v>0</v>
      </c>
      <c r="CX231" s="373">
        <v>0</v>
      </c>
      <c r="CY231" s="373" t="s">
        <v>1548</v>
      </c>
    </row>
    <row r="232" spans="1:103" ht="56.25" x14ac:dyDescent="0.25">
      <c r="A232" s="401" t="s">
        <v>1504</v>
      </c>
      <c r="B232" s="405" t="s">
        <v>1491</v>
      </c>
      <c r="C232" s="409" t="s">
        <v>1505</v>
      </c>
      <c r="D232" s="409" t="s">
        <v>1506</v>
      </c>
      <c r="E232" s="379">
        <v>0</v>
      </c>
      <c r="F232" s="368">
        <v>0</v>
      </c>
      <c r="G232" s="369" t="s">
        <v>668</v>
      </c>
      <c r="H232" s="370">
        <v>0</v>
      </c>
      <c r="I232" s="371">
        <v>0</v>
      </c>
      <c r="J232" s="371" t="s">
        <v>1548</v>
      </c>
      <c r="K232" s="382">
        <v>0</v>
      </c>
      <c r="L232" s="371">
        <v>0</v>
      </c>
      <c r="M232" s="371" t="s">
        <v>1548</v>
      </c>
      <c r="N232" s="372">
        <v>0</v>
      </c>
      <c r="O232" s="373">
        <v>0</v>
      </c>
      <c r="P232" s="374" t="s">
        <v>1548</v>
      </c>
      <c r="Q232" s="372">
        <v>0</v>
      </c>
      <c r="R232" s="373">
        <v>0</v>
      </c>
      <c r="S232" s="373" t="s">
        <v>1548</v>
      </c>
      <c r="T232" s="372">
        <v>0</v>
      </c>
      <c r="U232" s="373">
        <v>0</v>
      </c>
      <c r="V232" s="374" t="s">
        <v>1548</v>
      </c>
      <c r="W232" s="372">
        <v>0</v>
      </c>
      <c r="X232" s="373">
        <v>0</v>
      </c>
      <c r="Y232" s="373" t="s">
        <v>1548</v>
      </c>
      <c r="Z232" s="375">
        <v>0</v>
      </c>
      <c r="AA232" s="373">
        <v>0</v>
      </c>
      <c r="AB232" s="373" t="s">
        <v>1548</v>
      </c>
      <c r="AC232" s="372">
        <v>0</v>
      </c>
      <c r="AD232" s="373">
        <v>0</v>
      </c>
      <c r="AE232" s="373" t="s">
        <v>1548</v>
      </c>
      <c r="AF232" s="375">
        <v>0</v>
      </c>
      <c r="AG232" s="373">
        <v>0</v>
      </c>
      <c r="AH232" s="373" t="s">
        <v>1548</v>
      </c>
      <c r="AI232" s="372">
        <v>0</v>
      </c>
      <c r="AJ232" s="373">
        <v>0</v>
      </c>
      <c r="AK232" s="373" t="s">
        <v>1548</v>
      </c>
      <c r="AL232" s="372">
        <v>0</v>
      </c>
      <c r="AM232" s="373">
        <v>0</v>
      </c>
      <c r="AN232" s="373" t="s">
        <v>1548</v>
      </c>
      <c r="AO232" s="372">
        <v>0</v>
      </c>
      <c r="AP232" s="373">
        <v>0</v>
      </c>
      <c r="AQ232" s="373" t="s">
        <v>1548</v>
      </c>
      <c r="AR232" s="375">
        <v>0</v>
      </c>
      <c r="AS232" s="373">
        <v>0</v>
      </c>
      <c r="AT232" s="373" t="s">
        <v>1548</v>
      </c>
      <c r="AU232" s="373">
        <v>0</v>
      </c>
      <c r="AV232" s="373">
        <v>0</v>
      </c>
      <c r="AW232" s="373" t="s">
        <v>1548</v>
      </c>
      <c r="AX232" s="373">
        <v>0</v>
      </c>
      <c r="AY232" s="373">
        <v>0</v>
      </c>
      <c r="AZ232" s="373" t="s">
        <v>1548</v>
      </c>
      <c r="BA232" s="373">
        <v>0</v>
      </c>
      <c r="BB232" s="373">
        <v>0</v>
      </c>
      <c r="BC232" s="373" t="s">
        <v>1548</v>
      </c>
      <c r="BD232" s="373">
        <v>0</v>
      </c>
      <c r="BE232" s="373">
        <v>0</v>
      </c>
      <c r="BF232" s="373" t="s">
        <v>1548</v>
      </c>
      <c r="BG232" s="373">
        <v>0</v>
      </c>
      <c r="BH232" s="373">
        <v>0</v>
      </c>
      <c r="BI232" s="373" t="s">
        <v>1548</v>
      </c>
      <c r="BJ232" s="373">
        <v>0</v>
      </c>
      <c r="BK232" s="373">
        <v>0</v>
      </c>
      <c r="BL232" s="373" t="s">
        <v>1548</v>
      </c>
      <c r="BM232" s="373">
        <v>0</v>
      </c>
      <c r="BN232" s="373">
        <v>0</v>
      </c>
      <c r="BO232" s="373" t="s">
        <v>1548</v>
      </c>
      <c r="BP232" s="373">
        <v>0</v>
      </c>
      <c r="BQ232" s="373">
        <v>0</v>
      </c>
      <c r="BR232" s="373" t="s">
        <v>1548</v>
      </c>
      <c r="BS232" s="373">
        <v>0</v>
      </c>
      <c r="BT232" s="373">
        <v>0</v>
      </c>
      <c r="BU232" s="373" t="s">
        <v>1548</v>
      </c>
      <c r="BV232" s="373">
        <v>0</v>
      </c>
      <c r="BW232" s="373">
        <v>0</v>
      </c>
      <c r="BX232" s="373" t="s">
        <v>1548</v>
      </c>
      <c r="BY232" s="373">
        <v>0</v>
      </c>
      <c r="BZ232" s="373">
        <v>0</v>
      </c>
      <c r="CA232" s="373" t="s">
        <v>1548</v>
      </c>
      <c r="CB232" s="373">
        <v>0</v>
      </c>
      <c r="CC232" s="373">
        <v>0</v>
      </c>
      <c r="CD232" s="373" t="s">
        <v>1548</v>
      </c>
      <c r="CE232" s="373">
        <v>0</v>
      </c>
      <c r="CF232" s="373">
        <v>0</v>
      </c>
      <c r="CG232" s="373" t="s">
        <v>1548</v>
      </c>
      <c r="CH232" s="373">
        <v>0</v>
      </c>
      <c r="CI232" s="373">
        <v>0</v>
      </c>
      <c r="CJ232" s="373" t="s">
        <v>1548</v>
      </c>
      <c r="CK232" s="373">
        <v>0</v>
      </c>
      <c r="CL232" s="373">
        <v>0</v>
      </c>
      <c r="CM232" s="373" t="s">
        <v>1548</v>
      </c>
      <c r="CN232" s="373">
        <v>0</v>
      </c>
      <c r="CO232" s="373">
        <v>0</v>
      </c>
      <c r="CP232" s="373" t="s">
        <v>1548</v>
      </c>
      <c r="CQ232" s="373">
        <v>0</v>
      </c>
      <c r="CR232" s="373">
        <v>0</v>
      </c>
      <c r="CS232" s="373" t="s">
        <v>1548</v>
      </c>
      <c r="CT232" s="373">
        <v>0</v>
      </c>
      <c r="CU232" s="373">
        <v>0</v>
      </c>
      <c r="CV232" s="373" t="s">
        <v>1548</v>
      </c>
      <c r="CW232" s="373">
        <v>0</v>
      </c>
      <c r="CX232" s="373">
        <v>0</v>
      </c>
      <c r="CY232" s="373" t="s">
        <v>1548</v>
      </c>
    </row>
    <row r="233" spans="1:103" ht="56.25" x14ac:dyDescent="0.25">
      <c r="A233" s="401" t="s">
        <v>1507</v>
      </c>
      <c r="B233" s="405" t="s">
        <v>1491</v>
      </c>
      <c r="C233" s="409" t="s">
        <v>1508</v>
      </c>
      <c r="D233" s="409" t="s">
        <v>1509</v>
      </c>
      <c r="E233" s="379">
        <v>0</v>
      </c>
      <c r="F233" s="368">
        <v>4</v>
      </c>
      <c r="G233" s="369" t="s">
        <v>668</v>
      </c>
      <c r="H233" s="370">
        <v>0</v>
      </c>
      <c r="I233" s="371">
        <v>0</v>
      </c>
      <c r="J233" s="371" t="s">
        <v>1548</v>
      </c>
      <c r="K233" s="382">
        <v>0</v>
      </c>
      <c r="L233" s="371">
        <v>0</v>
      </c>
      <c r="M233" s="371" t="s">
        <v>1548</v>
      </c>
      <c r="N233" s="372">
        <v>0</v>
      </c>
      <c r="O233" s="373">
        <v>0</v>
      </c>
      <c r="P233" s="374" t="s">
        <v>1548</v>
      </c>
      <c r="Q233" s="372">
        <v>0</v>
      </c>
      <c r="R233" s="373">
        <v>0</v>
      </c>
      <c r="S233" s="373" t="s">
        <v>1548</v>
      </c>
      <c r="T233" s="372">
        <v>0</v>
      </c>
      <c r="U233" s="373">
        <v>4</v>
      </c>
      <c r="V233" s="374" t="s">
        <v>1548</v>
      </c>
      <c r="W233" s="372">
        <v>0</v>
      </c>
      <c r="X233" s="373">
        <v>0</v>
      </c>
      <c r="Y233" s="373" t="s">
        <v>1548</v>
      </c>
      <c r="Z233" s="375">
        <v>0</v>
      </c>
      <c r="AA233" s="373">
        <v>0</v>
      </c>
      <c r="AB233" s="373" t="s">
        <v>1548</v>
      </c>
      <c r="AC233" s="372">
        <v>0</v>
      </c>
      <c r="AD233" s="373">
        <v>0</v>
      </c>
      <c r="AE233" s="373" t="s">
        <v>1548</v>
      </c>
      <c r="AF233" s="375">
        <v>0</v>
      </c>
      <c r="AG233" s="373">
        <v>0</v>
      </c>
      <c r="AH233" s="373" t="s">
        <v>1548</v>
      </c>
      <c r="AI233" s="372">
        <v>0</v>
      </c>
      <c r="AJ233" s="373">
        <v>0</v>
      </c>
      <c r="AK233" s="373" t="s">
        <v>1548</v>
      </c>
      <c r="AL233" s="372">
        <v>0</v>
      </c>
      <c r="AM233" s="373">
        <v>0</v>
      </c>
      <c r="AN233" s="373" t="s">
        <v>1548</v>
      </c>
      <c r="AO233" s="372">
        <v>0</v>
      </c>
      <c r="AP233" s="373">
        <v>0</v>
      </c>
      <c r="AQ233" s="373" t="s">
        <v>1548</v>
      </c>
      <c r="AR233" s="375">
        <v>0</v>
      </c>
      <c r="AS233" s="373">
        <v>0</v>
      </c>
      <c r="AT233" s="373" t="s">
        <v>1548</v>
      </c>
      <c r="AU233" s="373">
        <v>0</v>
      </c>
      <c r="AV233" s="373">
        <v>0</v>
      </c>
      <c r="AW233" s="373" t="s">
        <v>1548</v>
      </c>
      <c r="AX233" s="373">
        <v>0</v>
      </c>
      <c r="AY233" s="373">
        <v>0</v>
      </c>
      <c r="AZ233" s="373" t="s">
        <v>1548</v>
      </c>
      <c r="BA233" s="373">
        <v>0</v>
      </c>
      <c r="BB233" s="373">
        <v>0</v>
      </c>
      <c r="BC233" s="373" t="s">
        <v>1548</v>
      </c>
      <c r="BD233" s="373">
        <v>0</v>
      </c>
      <c r="BE233" s="373">
        <v>0</v>
      </c>
      <c r="BF233" s="373" t="s">
        <v>1548</v>
      </c>
      <c r="BG233" s="373">
        <v>0</v>
      </c>
      <c r="BH233" s="373">
        <v>0</v>
      </c>
      <c r="BI233" s="373" t="s">
        <v>1548</v>
      </c>
      <c r="BJ233" s="373">
        <v>0</v>
      </c>
      <c r="BK233" s="373">
        <v>0</v>
      </c>
      <c r="BL233" s="373" t="s">
        <v>1548</v>
      </c>
      <c r="BM233" s="373">
        <v>0</v>
      </c>
      <c r="BN233" s="373">
        <v>0</v>
      </c>
      <c r="BO233" s="373" t="s">
        <v>1548</v>
      </c>
      <c r="BP233" s="373">
        <v>0</v>
      </c>
      <c r="BQ233" s="373">
        <v>0</v>
      </c>
      <c r="BR233" s="373" t="s">
        <v>1548</v>
      </c>
      <c r="BS233" s="373">
        <v>0</v>
      </c>
      <c r="BT233" s="373">
        <v>0</v>
      </c>
      <c r="BU233" s="373" t="s">
        <v>1548</v>
      </c>
      <c r="BV233" s="373">
        <v>0</v>
      </c>
      <c r="BW233" s="373">
        <v>0</v>
      </c>
      <c r="BX233" s="373" t="s">
        <v>1548</v>
      </c>
      <c r="BY233" s="373">
        <v>0</v>
      </c>
      <c r="BZ233" s="373">
        <v>0</v>
      </c>
      <c r="CA233" s="373" t="s">
        <v>1548</v>
      </c>
      <c r="CB233" s="373">
        <v>0</v>
      </c>
      <c r="CC233" s="373">
        <v>0</v>
      </c>
      <c r="CD233" s="373" t="s">
        <v>1548</v>
      </c>
      <c r="CE233" s="373">
        <v>0</v>
      </c>
      <c r="CF233" s="373">
        <v>0</v>
      </c>
      <c r="CG233" s="373" t="s">
        <v>1548</v>
      </c>
      <c r="CH233" s="373">
        <v>0</v>
      </c>
      <c r="CI233" s="373">
        <v>0</v>
      </c>
      <c r="CJ233" s="373" t="s">
        <v>1548</v>
      </c>
      <c r="CK233" s="373">
        <v>0</v>
      </c>
      <c r="CL233" s="373">
        <v>0</v>
      </c>
      <c r="CM233" s="373" t="s">
        <v>1548</v>
      </c>
      <c r="CN233" s="373">
        <v>0</v>
      </c>
      <c r="CO233" s="373">
        <v>0</v>
      </c>
      <c r="CP233" s="373" t="s">
        <v>1548</v>
      </c>
      <c r="CQ233" s="373">
        <v>0</v>
      </c>
      <c r="CR233" s="373">
        <v>0</v>
      </c>
      <c r="CS233" s="373" t="s">
        <v>1548</v>
      </c>
      <c r="CT233" s="373">
        <v>0</v>
      </c>
      <c r="CU233" s="373">
        <v>0</v>
      </c>
      <c r="CV233" s="373" t="s">
        <v>1548</v>
      </c>
      <c r="CW233" s="373">
        <v>0</v>
      </c>
      <c r="CX233" s="373">
        <v>0</v>
      </c>
      <c r="CY233" s="373" t="s">
        <v>1548</v>
      </c>
    </row>
    <row r="234" spans="1:103" ht="56.25" x14ac:dyDescent="0.25">
      <c r="A234" s="401" t="s">
        <v>1510</v>
      </c>
      <c r="B234" s="405" t="s">
        <v>1491</v>
      </c>
      <c r="C234" s="255" t="s">
        <v>1511</v>
      </c>
      <c r="D234" s="255" t="s">
        <v>1512</v>
      </c>
      <c r="E234" s="379">
        <v>178</v>
      </c>
      <c r="F234" s="368">
        <v>182</v>
      </c>
      <c r="G234" s="369">
        <v>1.0224719101123596</v>
      </c>
      <c r="H234" s="380">
        <v>8</v>
      </c>
      <c r="I234" s="371">
        <v>8</v>
      </c>
      <c r="J234" s="371">
        <v>100</v>
      </c>
      <c r="K234" s="382">
        <v>12</v>
      </c>
      <c r="L234" s="373">
        <v>4</v>
      </c>
      <c r="M234" s="374">
        <v>33.333333333333329</v>
      </c>
      <c r="N234" s="372">
        <v>6</v>
      </c>
      <c r="O234" s="373">
        <v>7</v>
      </c>
      <c r="P234" s="374">
        <v>116.66666666666667</v>
      </c>
      <c r="Q234" s="372">
        <v>4</v>
      </c>
      <c r="R234" s="373">
        <v>6</v>
      </c>
      <c r="S234" s="373">
        <v>150</v>
      </c>
      <c r="T234" s="372">
        <v>4</v>
      </c>
      <c r="U234" s="373">
        <v>0</v>
      </c>
      <c r="V234" s="374">
        <v>0</v>
      </c>
      <c r="W234" s="372">
        <v>8</v>
      </c>
      <c r="X234" s="373">
        <v>9</v>
      </c>
      <c r="Y234" s="373">
        <v>112.5</v>
      </c>
      <c r="Z234" s="375">
        <v>4</v>
      </c>
      <c r="AA234" s="373">
        <v>4</v>
      </c>
      <c r="AB234" s="373">
        <v>100</v>
      </c>
      <c r="AC234" s="372">
        <v>5</v>
      </c>
      <c r="AD234" s="373">
        <v>5</v>
      </c>
      <c r="AE234" s="373">
        <v>100</v>
      </c>
      <c r="AF234" s="375">
        <v>6</v>
      </c>
      <c r="AG234" s="373">
        <v>3</v>
      </c>
      <c r="AH234" s="373">
        <v>50</v>
      </c>
      <c r="AI234" s="372">
        <v>2</v>
      </c>
      <c r="AJ234" s="373">
        <v>1</v>
      </c>
      <c r="AK234" s="373">
        <v>50</v>
      </c>
      <c r="AL234" s="372">
        <v>4</v>
      </c>
      <c r="AM234" s="373">
        <v>6</v>
      </c>
      <c r="AN234" s="373">
        <v>150</v>
      </c>
      <c r="AO234" s="372">
        <v>2</v>
      </c>
      <c r="AP234" s="373">
        <v>2</v>
      </c>
      <c r="AQ234" s="373">
        <v>100</v>
      </c>
      <c r="AR234" s="375">
        <v>6</v>
      </c>
      <c r="AS234" s="373">
        <v>6</v>
      </c>
      <c r="AT234" s="373">
        <v>100</v>
      </c>
      <c r="AU234" s="373">
        <v>10</v>
      </c>
      <c r="AV234" s="373">
        <v>10</v>
      </c>
      <c r="AW234" s="373">
        <v>100</v>
      </c>
      <c r="AX234" s="373">
        <v>5</v>
      </c>
      <c r="AY234" s="373">
        <v>8</v>
      </c>
      <c r="AZ234" s="373">
        <v>160</v>
      </c>
      <c r="BA234" s="373">
        <v>8</v>
      </c>
      <c r="BB234" s="373">
        <v>10</v>
      </c>
      <c r="BC234" s="373">
        <v>125</v>
      </c>
      <c r="BD234" s="373">
        <v>2</v>
      </c>
      <c r="BE234" s="373">
        <v>2</v>
      </c>
      <c r="BF234" s="373">
        <v>100</v>
      </c>
      <c r="BG234" s="373">
        <v>6</v>
      </c>
      <c r="BH234" s="373">
        <v>6</v>
      </c>
      <c r="BI234" s="373">
        <v>100</v>
      </c>
      <c r="BJ234" s="373">
        <v>5</v>
      </c>
      <c r="BK234" s="373">
        <v>12</v>
      </c>
      <c r="BL234" s="373">
        <v>240</v>
      </c>
      <c r="BM234" s="373">
        <v>7</v>
      </c>
      <c r="BN234" s="373">
        <v>7</v>
      </c>
      <c r="BO234" s="373">
        <v>100</v>
      </c>
      <c r="BP234" s="373">
        <v>8</v>
      </c>
      <c r="BQ234" s="373">
        <v>8</v>
      </c>
      <c r="BR234" s="373">
        <v>100</v>
      </c>
      <c r="BS234" s="373">
        <v>10</v>
      </c>
      <c r="BT234" s="373">
        <v>10</v>
      </c>
      <c r="BU234" s="373">
        <v>100</v>
      </c>
      <c r="BV234" s="373">
        <v>2</v>
      </c>
      <c r="BW234" s="373">
        <v>2</v>
      </c>
      <c r="BX234" s="373">
        <v>100</v>
      </c>
      <c r="BY234" s="373">
        <v>5</v>
      </c>
      <c r="BZ234" s="373">
        <v>6</v>
      </c>
      <c r="CA234" s="373">
        <v>120</v>
      </c>
      <c r="CB234" s="373">
        <v>0</v>
      </c>
      <c r="CC234" s="373">
        <v>2</v>
      </c>
      <c r="CD234" s="373" t="s">
        <v>1548</v>
      </c>
      <c r="CE234" s="373">
        <v>8</v>
      </c>
      <c r="CF234" s="373">
        <v>3</v>
      </c>
      <c r="CG234" s="373">
        <v>37.5</v>
      </c>
      <c r="CH234" s="373">
        <v>8</v>
      </c>
      <c r="CI234" s="373">
        <v>11</v>
      </c>
      <c r="CJ234" s="373">
        <v>137.5</v>
      </c>
      <c r="CK234" s="373">
        <v>7</v>
      </c>
      <c r="CL234" s="373">
        <v>7</v>
      </c>
      <c r="CM234" s="373">
        <v>100</v>
      </c>
      <c r="CN234" s="373">
        <v>5</v>
      </c>
      <c r="CO234" s="373">
        <v>6</v>
      </c>
      <c r="CP234" s="373">
        <v>120</v>
      </c>
      <c r="CQ234" s="373">
        <v>6</v>
      </c>
      <c r="CR234" s="373">
        <v>6</v>
      </c>
      <c r="CS234" s="373">
        <v>100</v>
      </c>
      <c r="CT234" s="373">
        <v>3</v>
      </c>
      <c r="CU234" s="373">
        <v>3</v>
      </c>
      <c r="CV234" s="373">
        <v>100</v>
      </c>
      <c r="CW234" s="373">
        <v>2</v>
      </c>
      <c r="CX234" s="373">
        <v>2</v>
      </c>
      <c r="CY234" s="373">
        <v>100</v>
      </c>
    </row>
    <row r="235" spans="1:103" ht="56.25" x14ac:dyDescent="0.25">
      <c r="A235" s="401" t="s">
        <v>1513</v>
      </c>
      <c r="B235" s="405" t="s">
        <v>1491</v>
      </c>
      <c r="C235" s="255"/>
      <c r="D235" s="255" t="s">
        <v>1514</v>
      </c>
      <c r="E235" s="379">
        <v>1888</v>
      </c>
      <c r="F235" s="368">
        <v>2966</v>
      </c>
      <c r="G235" s="369">
        <v>1.5709745762711864</v>
      </c>
      <c r="H235" s="380">
        <v>100</v>
      </c>
      <c r="I235" s="371">
        <v>63</v>
      </c>
      <c r="J235" s="371">
        <v>63</v>
      </c>
      <c r="K235" s="382">
        <v>0</v>
      </c>
      <c r="L235" s="373">
        <v>112</v>
      </c>
      <c r="M235" s="374" t="s">
        <v>1548</v>
      </c>
      <c r="N235" s="372">
        <v>87</v>
      </c>
      <c r="O235" s="373">
        <v>111</v>
      </c>
      <c r="P235" s="374">
        <v>127.58620689655173</v>
      </c>
      <c r="Q235" s="372">
        <v>40</v>
      </c>
      <c r="R235" s="373">
        <v>88</v>
      </c>
      <c r="S235" s="373">
        <v>220.00000000000003</v>
      </c>
      <c r="T235" s="372">
        <v>0</v>
      </c>
      <c r="U235" s="373">
        <v>0</v>
      </c>
      <c r="V235" s="374" t="s">
        <v>1548</v>
      </c>
      <c r="W235" s="372">
        <v>130</v>
      </c>
      <c r="X235" s="373">
        <v>200</v>
      </c>
      <c r="Y235" s="373">
        <v>153.84615384615387</v>
      </c>
      <c r="Z235" s="375">
        <v>60</v>
      </c>
      <c r="AA235" s="373">
        <v>83</v>
      </c>
      <c r="AB235" s="373">
        <v>138.33333333333334</v>
      </c>
      <c r="AC235" s="372">
        <v>100</v>
      </c>
      <c r="AD235" s="373">
        <v>147</v>
      </c>
      <c r="AE235" s="373">
        <v>147</v>
      </c>
      <c r="AF235" s="375">
        <v>130</v>
      </c>
      <c r="AG235" s="373">
        <v>65</v>
      </c>
      <c r="AH235" s="373">
        <v>50</v>
      </c>
      <c r="AI235" s="372">
        <v>60</v>
      </c>
      <c r="AJ235" s="373">
        <v>57</v>
      </c>
      <c r="AK235" s="373">
        <v>95</v>
      </c>
      <c r="AL235" s="372">
        <v>0</v>
      </c>
      <c r="AM235" s="373">
        <v>46</v>
      </c>
      <c r="AN235" s="373" t="s">
        <v>1548</v>
      </c>
      <c r="AO235" s="372">
        <v>20</v>
      </c>
      <c r="AP235" s="373">
        <v>18</v>
      </c>
      <c r="AQ235" s="373">
        <v>90</v>
      </c>
      <c r="AR235" s="375">
        <v>90</v>
      </c>
      <c r="AS235" s="373">
        <v>81</v>
      </c>
      <c r="AT235" s="373">
        <v>90</v>
      </c>
      <c r="AU235" s="373">
        <v>120</v>
      </c>
      <c r="AV235" s="373">
        <v>164</v>
      </c>
      <c r="AW235" s="373">
        <v>136.66666666666666</v>
      </c>
      <c r="AX235" s="373">
        <v>40</v>
      </c>
      <c r="AY235" s="373">
        <v>94</v>
      </c>
      <c r="AZ235" s="373">
        <v>235</v>
      </c>
      <c r="BA235" s="373">
        <v>75</v>
      </c>
      <c r="BB235" s="373">
        <v>69</v>
      </c>
      <c r="BC235" s="373">
        <v>92</v>
      </c>
      <c r="BD235" s="373">
        <v>20</v>
      </c>
      <c r="BE235" s="373">
        <v>24</v>
      </c>
      <c r="BF235" s="373">
        <v>120</v>
      </c>
      <c r="BG235" s="373">
        <v>37</v>
      </c>
      <c r="BH235" s="373">
        <v>39</v>
      </c>
      <c r="BI235" s="373">
        <v>105.40540540540539</v>
      </c>
      <c r="BJ235" s="373">
        <v>50</v>
      </c>
      <c r="BK235" s="373">
        <v>187</v>
      </c>
      <c r="BL235" s="373">
        <v>374</v>
      </c>
      <c r="BM235" s="373">
        <v>250</v>
      </c>
      <c r="BN235" s="373">
        <v>266</v>
      </c>
      <c r="BO235" s="373">
        <v>106.4</v>
      </c>
      <c r="BP235" s="373">
        <v>80</v>
      </c>
      <c r="BQ235" s="373">
        <v>80</v>
      </c>
      <c r="BR235" s="373">
        <v>100</v>
      </c>
      <c r="BS235" s="373">
        <v>0</v>
      </c>
      <c r="BT235" s="373">
        <v>177</v>
      </c>
      <c r="BU235" s="373" t="s">
        <v>1548</v>
      </c>
      <c r="BV235" s="373">
        <v>10</v>
      </c>
      <c r="BW235" s="373">
        <v>25</v>
      </c>
      <c r="BX235" s="373">
        <v>250</v>
      </c>
      <c r="BY235" s="373">
        <v>50</v>
      </c>
      <c r="BZ235" s="373">
        <v>57</v>
      </c>
      <c r="CA235" s="373">
        <v>113.99999999999999</v>
      </c>
      <c r="CB235" s="373">
        <v>0</v>
      </c>
      <c r="CC235" s="373">
        <v>45</v>
      </c>
      <c r="CD235" s="373" t="s">
        <v>1548</v>
      </c>
      <c r="CE235" s="373">
        <v>80</v>
      </c>
      <c r="CF235" s="373">
        <v>26</v>
      </c>
      <c r="CG235" s="373">
        <v>32.5</v>
      </c>
      <c r="CH235" s="373">
        <v>164</v>
      </c>
      <c r="CI235" s="373">
        <v>322</v>
      </c>
      <c r="CJ235" s="373">
        <v>196.34146341463415</v>
      </c>
      <c r="CK235" s="373">
        <v>0</v>
      </c>
      <c r="CL235" s="373">
        <v>146</v>
      </c>
      <c r="CM235" s="373" t="s">
        <v>1548</v>
      </c>
      <c r="CN235" s="373">
        <v>60</v>
      </c>
      <c r="CO235" s="373">
        <v>128</v>
      </c>
      <c r="CP235" s="373">
        <v>213.33333333333334</v>
      </c>
      <c r="CQ235" s="373">
        <v>0</v>
      </c>
      <c r="CR235" s="373">
        <v>9</v>
      </c>
      <c r="CS235" s="373" t="s">
        <v>1548</v>
      </c>
      <c r="CT235" s="373">
        <v>20</v>
      </c>
      <c r="CU235" s="373">
        <v>20</v>
      </c>
      <c r="CV235" s="373">
        <v>100</v>
      </c>
      <c r="CW235" s="373">
        <v>15</v>
      </c>
      <c r="CX235" s="373">
        <v>17</v>
      </c>
      <c r="CY235" s="373">
        <v>113.33333333333333</v>
      </c>
    </row>
    <row r="236" spans="1:103" ht="56.25" x14ac:dyDescent="0.25">
      <c r="A236" s="401" t="s">
        <v>1515</v>
      </c>
      <c r="B236" s="405" t="s">
        <v>1491</v>
      </c>
      <c r="C236" s="255" t="s">
        <v>1516</v>
      </c>
      <c r="D236" s="255" t="s">
        <v>1517</v>
      </c>
      <c r="E236" s="379">
        <v>71</v>
      </c>
      <c r="F236" s="368">
        <v>101</v>
      </c>
      <c r="G236" s="369">
        <v>1.4225352112676057</v>
      </c>
      <c r="H236" s="380">
        <v>5</v>
      </c>
      <c r="I236" s="371">
        <v>0</v>
      </c>
      <c r="J236" s="371">
        <v>0</v>
      </c>
      <c r="K236" s="382">
        <v>13</v>
      </c>
      <c r="L236" s="373">
        <v>22</v>
      </c>
      <c r="M236" s="374">
        <v>169.23076923076923</v>
      </c>
      <c r="N236" s="372">
        <v>2</v>
      </c>
      <c r="O236" s="373">
        <v>7</v>
      </c>
      <c r="P236" s="374">
        <v>350</v>
      </c>
      <c r="Q236" s="372">
        <v>4</v>
      </c>
      <c r="R236" s="373">
        <v>4</v>
      </c>
      <c r="S236" s="373">
        <v>100</v>
      </c>
      <c r="T236" s="372">
        <v>3</v>
      </c>
      <c r="U236" s="373">
        <v>5</v>
      </c>
      <c r="V236" s="374">
        <v>166.66666666666669</v>
      </c>
      <c r="W236" s="372">
        <v>1</v>
      </c>
      <c r="X236" s="373">
        <v>1</v>
      </c>
      <c r="Y236" s="373">
        <v>100</v>
      </c>
      <c r="Z236" s="375">
        <v>2</v>
      </c>
      <c r="AA236" s="373">
        <v>2</v>
      </c>
      <c r="AB236" s="373">
        <v>100</v>
      </c>
      <c r="AC236" s="372">
        <v>0</v>
      </c>
      <c r="AD236" s="373">
        <v>0</v>
      </c>
      <c r="AE236" s="373" t="s">
        <v>1548</v>
      </c>
      <c r="AF236" s="375">
        <v>0</v>
      </c>
      <c r="AG236" s="373">
        <v>0</v>
      </c>
      <c r="AH236" s="373" t="s">
        <v>1548</v>
      </c>
      <c r="AI236" s="372">
        <v>0</v>
      </c>
      <c r="AJ236" s="373">
        <v>0</v>
      </c>
      <c r="AK236" s="373" t="s">
        <v>1548</v>
      </c>
      <c r="AL236" s="372">
        <v>0</v>
      </c>
      <c r="AM236" s="373">
        <v>7</v>
      </c>
      <c r="AN236" s="373" t="s">
        <v>1548</v>
      </c>
      <c r="AO236" s="372">
        <v>0</v>
      </c>
      <c r="AP236" s="373">
        <v>0</v>
      </c>
      <c r="AQ236" s="373" t="s">
        <v>1548</v>
      </c>
      <c r="AR236" s="375">
        <v>1</v>
      </c>
      <c r="AS236" s="373">
        <v>1</v>
      </c>
      <c r="AT236" s="373">
        <v>100</v>
      </c>
      <c r="AU236" s="373">
        <v>11</v>
      </c>
      <c r="AV236" s="373">
        <v>21</v>
      </c>
      <c r="AW236" s="373">
        <v>190.90909090909091</v>
      </c>
      <c r="AX236" s="373">
        <v>0</v>
      </c>
      <c r="AY236" s="373">
        <v>0</v>
      </c>
      <c r="AZ236" s="373" t="s">
        <v>1548</v>
      </c>
      <c r="BA236" s="373">
        <v>0</v>
      </c>
      <c r="BB236" s="373">
        <v>0</v>
      </c>
      <c r="BC236" s="373" t="s">
        <v>1548</v>
      </c>
      <c r="BD236" s="373">
        <v>0</v>
      </c>
      <c r="BE236" s="373">
        <v>0</v>
      </c>
      <c r="BF236" s="373" t="s">
        <v>1548</v>
      </c>
      <c r="BG236" s="373">
        <v>0</v>
      </c>
      <c r="BH236" s="373">
        <v>0</v>
      </c>
      <c r="BI236" s="373" t="s">
        <v>1548</v>
      </c>
      <c r="BJ236" s="373">
        <v>2</v>
      </c>
      <c r="BK236" s="373">
        <v>0</v>
      </c>
      <c r="BL236" s="373">
        <v>0</v>
      </c>
      <c r="BM236" s="373">
        <v>0</v>
      </c>
      <c r="BN236" s="373">
        <v>0</v>
      </c>
      <c r="BO236" s="373" t="s">
        <v>1548</v>
      </c>
      <c r="BP236" s="373">
        <v>1</v>
      </c>
      <c r="BQ236" s="373">
        <v>1</v>
      </c>
      <c r="BR236" s="373">
        <v>100</v>
      </c>
      <c r="BS236" s="373">
        <v>2</v>
      </c>
      <c r="BT236" s="373">
        <v>3</v>
      </c>
      <c r="BU236" s="373">
        <v>150</v>
      </c>
      <c r="BV236" s="373">
        <v>0</v>
      </c>
      <c r="BW236" s="373">
        <v>0</v>
      </c>
      <c r="BX236" s="373" t="s">
        <v>1548</v>
      </c>
      <c r="BY236" s="373">
        <v>6</v>
      </c>
      <c r="BZ236" s="373">
        <v>6</v>
      </c>
      <c r="CA236" s="373">
        <v>100</v>
      </c>
      <c r="CB236" s="373">
        <v>0</v>
      </c>
      <c r="CC236" s="373">
        <v>0</v>
      </c>
      <c r="CD236" s="373" t="s">
        <v>1548</v>
      </c>
      <c r="CE236" s="373">
        <v>0</v>
      </c>
      <c r="CF236" s="373">
        <v>0</v>
      </c>
      <c r="CG236" s="373" t="s">
        <v>1548</v>
      </c>
      <c r="CH236" s="373">
        <v>4</v>
      </c>
      <c r="CI236" s="373">
        <v>2</v>
      </c>
      <c r="CJ236" s="373">
        <v>50</v>
      </c>
      <c r="CK236" s="373">
        <v>1</v>
      </c>
      <c r="CL236" s="373">
        <v>0</v>
      </c>
      <c r="CM236" s="373">
        <v>0</v>
      </c>
      <c r="CN236" s="373">
        <v>5</v>
      </c>
      <c r="CO236" s="373">
        <v>6</v>
      </c>
      <c r="CP236" s="373">
        <v>120</v>
      </c>
      <c r="CQ236" s="373">
        <v>8</v>
      </c>
      <c r="CR236" s="373">
        <v>13</v>
      </c>
      <c r="CS236" s="373">
        <v>162.5</v>
      </c>
      <c r="CT236" s="373">
        <v>0</v>
      </c>
      <c r="CU236" s="373">
        <v>0</v>
      </c>
      <c r="CV236" s="373" t="s">
        <v>1548</v>
      </c>
      <c r="CW236" s="373">
        <v>0</v>
      </c>
      <c r="CX236" s="373">
        <v>0</v>
      </c>
      <c r="CY236" s="373" t="s">
        <v>1548</v>
      </c>
    </row>
    <row r="237" spans="1:103" ht="56.25" x14ac:dyDescent="0.25">
      <c r="A237" s="401" t="s">
        <v>1518</v>
      </c>
      <c r="B237" s="405" t="s">
        <v>1491</v>
      </c>
      <c r="C237" s="255" t="s">
        <v>1519</v>
      </c>
      <c r="D237" s="255" t="s">
        <v>1517</v>
      </c>
      <c r="E237" s="379">
        <v>2529</v>
      </c>
      <c r="F237" s="368">
        <v>2576</v>
      </c>
      <c r="G237" s="369">
        <v>1.0185844207196519</v>
      </c>
      <c r="H237" s="380">
        <v>6</v>
      </c>
      <c r="I237" s="371">
        <v>6</v>
      </c>
      <c r="J237" s="371">
        <v>100</v>
      </c>
      <c r="K237" s="382">
        <v>256</v>
      </c>
      <c r="L237" s="373">
        <v>163</v>
      </c>
      <c r="M237" s="374">
        <v>63.671875</v>
      </c>
      <c r="N237" s="372">
        <v>20</v>
      </c>
      <c r="O237" s="373">
        <v>37</v>
      </c>
      <c r="P237" s="374">
        <v>185</v>
      </c>
      <c r="Q237" s="372">
        <v>50</v>
      </c>
      <c r="R237" s="373">
        <v>55</v>
      </c>
      <c r="S237" s="373">
        <v>110.00000000000001</v>
      </c>
      <c r="T237" s="372">
        <v>40</v>
      </c>
      <c r="U237" s="373">
        <v>40</v>
      </c>
      <c r="V237" s="374">
        <v>100</v>
      </c>
      <c r="W237" s="372">
        <v>100</v>
      </c>
      <c r="X237" s="373">
        <v>100</v>
      </c>
      <c r="Y237" s="373">
        <v>100</v>
      </c>
      <c r="Z237" s="375">
        <v>65</v>
      </c>
      <c r="AA237" s="373">
        <v>66</v>
      </c>
      <c r="AB237" s="373">
        <v>101.53846153846153</v>
      </c>
      <c r="AC237" s="372">
        <v>30</v>
      </c>
      <c r="AD237" s="373">
        <v>30</v>
      </c>
      <c r="AE237" s="373">
        <v>100</v>
      </c>
      <c r="AF237" s="375">
        <v>30</v>
      </c>
      <c r="AG237" s="373">
        <v>80</v>
      </c>
      <c r="AH237" s="373">
        <v>266.66666666666663</v>
      </c>
      <c r="AI237" s="372">
        <v>40</v>
      </c>
      <c r="AJ237" s="373">
        <v>65</v>
      </c>
      <c r="AK237" s="373">
        <v>162.5</v>
      </c>
      <c r="AL237" s="372">
        <v>40</v>
      </c>
      <c r="AM237" s="373">
        <v>4</v>
      </c>
      <c r="AN237" s="373">
        <v>10</v>
      </c>
      <c r="AO237" s="372">
        <v>25</v>
      </c>
      <c r="AP237" s="373">
        <v>44</v>
      </c>
      <c r="AQ237" s="373">
        <v>176</v>
      </c>
      <c r="AR237" s="375">
        <v>38</v>
      </c>
      <c r="AS237" s="373">
        <v>38</v>
      </c>
      <c r="AT237" s="373">
        <v>100</v>
      </c>
      <c r="AU237" s="373">
        <v>600</v>
      </c>
      <c r="AV237" s="373">
        <v>600</v>
      </c>
      <c r="AW237" s="373">
        <v>100</v>
      </c>
      <c r="AX237" s="373">
        <v>10</v>
      </c>
      <c r="AY237" s="373">
        <v>10</v>
      </c>
      <c r="AZ237" s="373">
        <v>100</v>
      </c>
      <c r="BA237" s="373">
        <v>50</v>
      </c>
      <c r="BB237" s="373">
        <v>49</v>
      </c>
      <c r="BC237" s="373">
        <v>98</v>
      </c>
      <c r="BD237" s="373">
        <v>3</v>
      </c>
      <c r="BE237" s="373">
        <v>3</v>
      </c>
      <c r="BF237" s="373">
        <v>100</v>
      </c>
      <c r="BG237" s="373">
        <v>33</v>
      </c>
      <c r="BH237" s="373">
        <v>76</v>
      </c>
      <c r="BI237" s="373">
        <v>230.30303030303031</v>
      </c>
      <c r="BJ237" s="373">
        <v>100</v>
      </c>
      <c r="BK237" s="373">
        <v>57</v>
      </c>
      <c r="BL237" s="373">
        <v>56.999999999999993</v>
      </c>
      <c r="BM237" s="373">
        <v>100</v>
      </c>
      <c r="BN237" s="373">
        <v>102</v>
      </c>
      <c r="BO237" s="373">
        <v>102</v>
      </c>
      <c r="BP237" s="373">
        <v>100</v>
      </c>
      <c r="BQ237" s="373">
        <v>100</v>
      </c>
      <c r="BR237" s="373">
        <v>100</v>
      </c>
      <c r="BS237" s="373">
        <v>120</v>
      </c>
      <c r="BT237" s="373">
        <v>120</v>
      </c>
      <c r="BU237" s="373">
        <v>100</v>
      </c>
      <c r="BV237" s="373">
        <v>20</v>
      </c>
      <c r="BW237" s="373">
        <v>47</v>
      </c>
      <c r="BX237" s="373">
        <v>235</v>
      </c>
      <c r="BY237" s="373">
        <v>100</v>
      </c>
      <c r="BZ237" s="373">
        <v>86</v>
      </c>
      <c r="CA237" s="373">
        <v>86</v>
      </c>
      <c r="CB237" s="373">
        <v>2</v>
      </c>
      <c r="CC237" s="373">
        <v>88</v>
      </c>
      <c r="CD237" s="373">
        <v>4400</v>
      </c>
      <c r="CE237" s="373">
        <v>4</v>
      </c>
      <c r="CF237" s="373">
        <v>7</v>
      </c>
      <c r="CG237" s="373">
        <v>175</v>
      </c>
      <c r="CH237" s="373">
        <v>120</v>
      </c>
      <c r="CI237" s="373">
        <v>157</v>
      </c>
      <c r="CJ237" s="373">
        <v>130.83333333333334</v>
      </c>
      <c r="CK237" s="373">
        <v>18</v>
      </c>
      <c r="CL237" s="373">
        <v>18</v>
      </c>
      <c r="CM237" s="373">
        <v>100</v>
      </c>
      <c r="CN237" s="373">
        <v>250</v>
      </c>
      <c r="CO237" s="373">
        <v>126</v>
      </c>
      <c r="CP237" s="373">
        <v>50.4</v>
      </c>
      <c r="CQ237" s="373">
        <v>75</v>
      </c>
      <c r="CR237" s="373">
        <v>115</v>
      </c>
      <c r="CS237" s="373">
        <v>153.33333333333334</v>
      </c>
      <c r="CT237" s="373">
        <v>80</v>
      </c>
      <c r="CU237" s="373">
        <v>80</v>
      </c>
      <c r="CV237" s="373">
        <v>100</v>
      </c>
      <c r="CW237" s="373">
        <v>4</v>
      </c>
      <c r="CX237" s="373">
        <v>7</v>
      </c>
      <c r="CY237" s="373">
        <v>175</v>
      </c>
    </row>
    <row r="238" spans="1:103" ht="56.25" x14ac:dyDescent="0.25">
      <c r="A238" s="401" t="s">
        <v>1520</v>
      </c>
      <c r="B238" s="405" t="s">
        <v>1491</v>
      </c>
      <c r="C238" s="255" t="s">
        <v>1521</v>
      </c>
      <c r="D238" s="255" t="s">
        <v>1522</v>
      </c>
      <c r="E238" s="379">
        <v>796</v>
      </c>
      <c r="F238" s="368">
        <v>823</v>
      </c>
      <c r="G238" s="369">
        <v>1.0339195979899498</v>
      </c>
      <c r="H238" s="380">
        <v>1</v>
      </c>
      <c r="I238" s="371">
        <v>1</v>
      </c>
      <c r="J238" s="371">
        <v>100</v>
      </c>
      <c r="K238" s="382">
        <v>80</v>
      </c>
      <c r="L238" s="373">
        <v>64</v>
      </c>
      <c r="M238" s="374">
        <v>80</v>
      </c>
      <c r="N238" s="372">
        <v>6</v>
      </c>
      <c r="O238" s="373">
        <v>6</v>
      </c>
      <c r="P238" s="374">
        <v>100</v>
      </c>
      <c r="Q238" s="372">
        <v>15</v>
      </c>
      <c r="R238" s="373">
        <v>19</v>
      </c>
      <c r="S238" s="373">
        <v>126.66666666666666</v>
      </c>
      <c r="T238" s="372">
        <v>7</v>
      </c>
      <c r="U238" s="373">
        <v>5</v>
      </c>
      <c r="V238" s="374">
        <v>71.428571428571431</v>
      </c>
      <c r="W238" s="372">
        <v>30</v>
      </c>
      <c r="X238" s="373">
        <v>10</v>
      </c>
      <c r="Y238" s="373">
        <v>33.333333333333329</v>
      </c>
      <c r="Z238" s="375">
        <v>50</v>
      </c>
      <c r="AA238" s="373">
        <v>46</v>
      </c>
      <c r="AB238" s="373">
        <v>92</v>
      </c>
      <c r="AC238" s="372">
        <v>0</v>
      </c>
      <c r="AD238" s="373">
        <v>20</v>
      </c>
      <c r="AE238" s="373" t="s">
        <v>1548</v>
      </c>
      <c r="AF238" s="375">
        <v>12</v>
      </c>
      <c r="AG238" s="373">
        <v>27</v>
      </c>
      <c r="AH238" s="373">
        <v>225</v>
      </c>
      <c r="AI238" s="372">
        <v>10</v>
      </c>
      <c r="AJ238" s="373">
        <v>47</v>
      </c>
      <c r="AK238" s="373">
        <v>470</v>
      </c>
      <c r="AL238" s="372">
        <v>11</v>
      </c>
      <c r="AM238" s="373">
        <v>12</v>
      </c>
      <c r="AN238" s="373">
        <v>109.09090909090908</v>
      </c>
      <c r="AO238" s="372">
        <v>4</v>
      </c>
      <c r="AP238" s="373">
        <v>4</v>
      </c>
      <c r="AQ238" s="373">
        <v>100</v>
      </c>
      <c r="AR238" s="375">
        <v>19</v>
      </c>
      <c r="AS238" s="373">
        <v>19</v>
      </c>
      <c r="AT238" s="373">
        <v>100</v>
      </c>
      <c r="AU238" s="373">
        <v>200</v>
      </c>
      <c r="AV238" s="373">
        <v>142</v>
      </c>
      <c r="AW238" s="373">
        <v>71</v>
      </c>
      <c r="AX238" s="373">
        <v>3</v>
      </c>
      <c r="AY238" s="373">
        <v>2</v>
      </c>
      <c r="AZ238" s="373">
        <v>66.666666666666657</v>
      </c>
      <c r="BA238" s="373">
        <v>10</v>
      </c>
      <c r="BB238" s="373">
        <v>8</v>
      </c>
      <c r="BC238" s="373">
        <v>80</v>
      </c>
      <c r="BD238" s="373">
        <v>3</v>
      </c>
      <c r="BE238" s="373">
        <v>4</v>
      </c>
      <c r="BF238" s="373">
        <v>133.33333333333331</v>
      </c>
      <c r="BG238" s="373">
        <v>15</v>
      </c>
      <c r="BH238" s="373">
        <v>36</v>
      </c>
      <c r="BI238" s="373">
        <v>240</v>
      </c>
      <c r="BJ238" s="373">
        <v>20</v>
      </c>
      <c r="BK238" s="373">
        <v>16</v>
      </c>
      <c r="BL238" s="373">
        <v>80</v>
      </c>
      <c r="BM238" s="373">
        <v>30</v>
      </c>
      <c r="BN238" s="373">
        <v>34</v>
      </c>
      <c r="BO238" s="373">
        <v>113.33333333333333</v>
      </c>
      <c r="BP238" s="373">
        <v>37</v>
      </c>
      <c r="BQ238" s="373">
        <v>36</v>
      </c>
      <c r="BR238" s="373">
        <v>97.297297297297305</v>
      </c>
      <c r="BS238" s="373">
        <v>20</v>
      </c>
      <c r="BT238" s="373">
        <v>17</v>
      </c>
      <c r="BU238" s="373">
        <v>85</v>
      </c>
      <c r="BV238" s="373">
        <v>12</v>
      </c>
      <c r="BW238" s="373">
        <v>7</v>
      </c>
      <c r="BX238" s="373">
        <v>58.333333333333336</v>
      </c>
      <c r="BY238" s="373">
        <v>30</v>
      </c>
      <c r="BZ238" s="373">
        <v>48</v>
      </c>
      <c r="CA238" s="373">
        <v>160</v>
      </c>
      <c r="CB238" s="373">
        <v>0</v>
      </c>
      <c r="CC238" s="373">
        <v>35</v>
      </c>
      <c r="CD238" s="373" t="s">
        <v>1548</v>
      </c>
      <c r="CE238" s="373">
        <v>2</v>
      </c>
      <c r="CF238" s="373">
        <v>0</v>
      </c>
      <c r="CG238" s="373">
        <v>0</v>
      </c>
      <c r="CH238" s="373">
        <v>40</v>
      </c>
      <c r="CI238" s="373">
        <v>25</v>
      </c>
      <c r="CJ238" s="373">
        <v>62.5</v>
      </c>
      <c r="CK238" s="373">
        <v>12</v>
      </c>
      <c r="CL238" s="373">
        <v>3</v>
      </c>
      <c r="CM238" s="373">
        <v>25</v>
      </c>
      <c r="CN238" s="373">
        <v>40</v>
      </c>
      <c r="CO238" s="373">
        <v>37</v>
      </c>
      <c r="CP238" s="373">
        <v>92.5</v>
      </c>
      <c r="CQ238" s="373">
        <v>75</v>
      </c>
      <c r="CR238" s="373">
        <v>92</v>
      </c>
      <c r="CS238" s="373">
        <v>122.66666666666666</v>
      </c>
      <c r="CT238" s="373">
        <v>1</v>
      </c>
      <c r="CU238" s="373">
        <v>1</v>
      </c>
      <c r="CV238" s="373">
        <v>100</v>
      </c>
      <c r="CW238" s="373">
        <v>1</v>
      </c>
      <c r="CX238" s="373">
        <v>0</v>
      </c>
      <c r="CY238" s="373">
        <v>0</v>
      </c>
    </row>
    <row r="239" spans="1:103" ht="56.25" x14ac:dyDescent="0.25">
      <c r="A239" s="401" t="s">
        <v>1523</v>
      </c>
      <c r="B239" s="405" t="s">
        <v>1491</v>
      </c>
      <c r="C239" s="255" t="s">
        <v>1524</v>
      </c>
      <c r="D239" s="255" t="s">
        <v>1525</v>
      </c>
      <c r="E239" s="379">
        <v>278</v>
      </c>
      <c r="F239" s="368">
        <v>256</v>
      </c>
      <c r="G239" s="369">
        <v>0.92086330935251803</v>
      </c>
      <c r="H239" s="370">
        <v>0</v>
      </c>
      <c r="I239" s="371">
        <v>0</v>
      </c>
      <c r="J239" s="371" t="s">
        <v>1548</v>
      </c>
      <c r="K239" s="382">
        <v>32</v>
      </c>
      <c r="L239" s="373">
        <v>17</v>
      </c>
      <c r="M239" s="374">
        <v>53.125</v>
      </c>
      <c r="N239" s="372">
        <v>2</v>
      </c>
      <c r="O239" s="373">
        <v>3</v>
      </c>
      <c r="P239" s="374">
        <v>150</v>
      </c>
      <c r="Q239" s="372">
        <v>8</v>
      </c>
      <c r="R239" s="373">
        <v>14</v>
      </c>
      <c r="S239" s="373">
        <v>175</v>
      </c>
      <c r="T239" s="372">
        <v>7</v>
      </c>
      <c r="U239" s="373">
        <v>7</v>
      </c>
      <c r="V239" s="374">
        <v>100</v>
      </c>
      <c r="W239" s="372">
        <v>20</v>
      </c>
      <c r="X239" s="373">
        <v>18</v>
      </c>
      <c r="Y239" s="373">
        <v>90</v>
      </c>
      <c r="Z239" s="375">
        <v>6</v>
      </c>
      <c r="AA239" s="373">
        <v>10</v>
      </c>
      <c r="AB239" s="373">
        <v>166.66666666666669</v>
      </c>
      <c r="AC239" s="372">
        <v>0</v>
      </c>
      <c r="AD239" s="373">
        <v>0</v>
      </c>
      <c r="AE239" s="373" t="s">
        <v>1548</v>
      </c>
      <c r="AF239" s="375">
        <v>6</v>
      </c>
      <c r="AG239" s="373">
        <v>7</v>
      </c>
      <c r="AH239" s="373">
        <v>116.66666666666667</v>
      </c>
      <c r="AI239" s="372">
        <v>0</v>
      </c>
      <c r="AJ239" s="373">
        <v>0</v>
      </c>
      <c r="AK239" s="373" t="s">
        <v>1548</v>
      </c>
      <c r="AL239" s="372">
        <v>4</v>
      </c>
      <c r="AM239" s="373">
        <v>0</v>
      </c>
      <c r="AN239" s="373">
        <v>0</v>
      </c>
      <c r="AO239" s="372">
        <v>0</v>
      </c>
      <c r="AP239" s="373">
        <v>0</v>
      </c>
      <c r="AQ239" s="373" t="s">
        <v>1548</v>
      </c>
      <c r="AR239" s="375">
        <v>4</v>
      </c>
      <c r="AS239" s="373">
        <v>4</v>
      </c>
      <c r="AT239" s="373">
        <v>100</v>
      </c>
      <c r="AU239" s="373">
        <v>60</v>
      </c>
      <c r="AV239" s="373">
        <v>58</v>
      </c>
      <c r="AW239" s="373">
        <v>96.666666666666671</v>
      </c>
      <c r="AX239" s="373">
        <v>0</v>
      </c>
      <c r="AY239" s="373">
        <v>0</v>
      </c>
      <c r="AZ239" s="373" t="s">
        <v>1548</v>
      </c>
      <c r="BA239" s="373">
        <v>0</v>
      </c>
      <c r="BB239" s="373">
        <v>0</v>
      </c>
      <c r="BC239" s="373" t="s">
        <v>1548</v>
      </c>
      <c r="BD239" s="373">
        <v>2</v>
      </c>
      <c r="BE239" s="373">
        <v>2</v>
      </c>
      <c r="BF239" s="373">
        <v>100</v>
      </c>
      <c r="BG239" s="373">
        <v>7</v>
      </c>
      <c r="BH239" s="373">
        <v>4</v>
      </c>
      <c r="BI239" s="373">
        <v>57.142857142857139</v>
      </c>
      <c r="BJ239" s="373">
        <v>6</v>
      </c>
      <c r="BK239" s="373">
        <v>0</v>
      </c>
      <c r="BL239" s="373">
        <v>0</v>
      </c>
      <c r="BM239" s="373">
        <v>25</v>
      </c>
      <c r="BN239" s="373">
        <v>27</v>
      </c>
      <c r="BO239" s="373">
        <v>108</v>
      </c>
      <c r="BP239" s="373">
        <v>5</v>
      </c>
      <c r="BQ239" s="373">
        <v>5</v>
      </c>
      <c r="BR239" s="373">
        <v>100</v>
      </c>
      <c r="BS239" s="373">
        <v>7</v>
      </c>
      <c r="BT239" s="373">
        <v>7</v>
      </c>
      <c r="BU239" s="373">
        <v>100</v>
      </c>
      <c r="BV239" s="373">
        <v>0</v>
      </c>
      <c r="BW239" s="373">
        <v>0</v>
      </c>
      <c r="BX239" s="373" t="s">
        <v>1548</v>
      </c>
      <c r="BY239" s="373">
        <v>2</v>
      </c>
      <c r="BZ239" s="373">
        <v>2</v>
      </c>
      <c r="CA239" s="373">
        <v>100</v>
      </c>
      <c r="CB239" s="373">
        <v>0</v>
      </c>
      <c r="CC239" s="373">
        <v>3</v>
      </c>
      <c r="CD239" s="373" t="s">
        <v>1548</v>
      </c>
      <c r="CE239" s="373">
        <v>0</v>
      </c>
      <c r="CF239" s="373">
        <v>0</v>
      </c>
      <c r="CG239" s="373" t="s">
        <v>1548</v>
      </c>
      <c r="CH239" s="373">
        <v>25</v>
      </c>
      <c r="CI239" s="373">
        <v>27</v>
      </c>
      <c r="CJ239" s="373">
        <v>108</v>
      </c>
      <c r="CK239" s="373">
        <v>10</v>
      </c>
      <c r="CL239" s="373">
        <v>7</v>
      </c>
      <c r="CM239" s="373">
        <v>70</v>
      </c>
      <c r="CN239" s="373">
        <v>10</v>
      </c>
      <c r="CO239" s="373">
        <v>4</v>
      </c>
      <c r="CP239" s="373">
        <v>40</v>
      </c>
      <c r="CQ239" s="373">
        <v>30</v>
      </c>
      <c r="CR239" s="373">
        <v>30</v>
      </c>
      <c r="CS239" s="373">
        <v>100</v>
      </c>
      <c r="CT239" s="373">
        <v>0</v>
      </c>
      <c r="CU239" s="373">
        <v>0</v>
      </c>
      <c r="CV239" s="373" t="s">
        <v>1548</v>
      </c>
      <c r="CW239" s="373">
        <v>0</v>
      </c>
      <c r="CX239" s="373">
        <v>0</v>
      </c>
      <c r="CY239" s="373" t="s">
        <v>1548</v>
      </c>
    </row>
    <row r="240" spans="1:103" ht="56.25" x14ac:dyDescent="0.25">
      <c r="A240" s="401" t="s">
        <v>1526</v>
      </c>
      <c r="B240" s="405" t="s">
        <v>1491</v>
      </c>
      <c r="C240" s="255" t="s">
        <v>1527</v>
      </c>
      <c r="D240" s="255" t="s">
        <v>1525</v>
      </c>
      <c r="E240" s="379">
        <v>45</v>
      </c>
      <c r="F240" s="368">
        <v>73</v>
      </c>
      <c r="G240" s="369">
        <v>1.6222222222222222</v>
      </c>
      <c r="H240" s="380">
        <v>0</v>
      </c>
      <c r="I240" s="371">
        <v>0</v>
      </c>
      <c r="J240" s="371" t="s">
        <v>1548</v>
      </c>
      <c r="K240" s="382">
        <v>6</v>
      </c>
      <c r="L240" s="373">
        <v>2</v>
      </c>
      <c r="M240" s="374">
        <v>33.333333333333329</v>
      </c>
      <c r="N240" s="372">
        <v>0</v>
      </c>
      <c r="O240" s="373">
        <v>0</v>
      </c>
      <c r="P240" s="374" t="s">
        <v>1548</v>
      </c>
      <c r="Q240" s="372">
        <v>4</v>
      </c>
      <c r="R240" s="373">
        <v>5</v>
      </c>
      <c r="S240" s="373">
        <v>125</v>
      </c>
      <c r="T240" s="372">
        <v>3</v>
      </c>
      <c r="U240" s="373">
        <v>5</v>
      </c>
      <c r="V240" s="374">
        <v>166.66666666666669</v>
      </c>
      <c r="W240" s="372">
        <v>0</v>
      </c>
      <c r="X240" s="373">
        <v>0</v>
      </c>
      <c r="Y240" s="373" t="s">
        <v>1548</v>
      </c>
      <c r="Z240" s="375">
        <v>2</v>
      </c>
      <c r="AA240" s="373">
        <v>3</v>
      </c>
      <c r="AB240" s="373">
        <v>150</v>
      </c>
      <c r="AC240" s="372">
        <v>0</v>
      </c>
      <c r="AD240" s="373">
        <v>0</v>
      </c>
      <c r="AE240" s="373" t="s">
        <v>1548</v>
      </c>
      <c r="AF240" s="375">
        <v>0</v>
      </c>
      <c r="AG240" s="373">
        <v>0</v>
      </c>
      <c r="AH240" s="373" t="s">
        <v>1548</v>
      </c>
      <c r="AI240" s="372">
        <v>0</v>
      </c>
      <c r="AJ240" s="373">
        <v>0</v>
      </c>
      <c r="AK240" s="373" t="s">
        <v>1548</v>
      </c>
      <c r="AL240" s="372">
        <v>0</v>
      </c>
      <c r="AM240" s="373">
        <v>26</v>
      </c>
      <c r="AN240" s="373" t="s">
        <v>1548</v>
      </c>
      <c r="AO240" s="372">
        <v>0</v>
      </c>
      <c r="AP240" s="373">
        <v>0</v>
      </c>
      <c r="AQ240" s="373" t="s">
        <v>1548</v>
      </c>
      <c r="AR240" s="375">
        <v>3</v>
      </c>
      <c r="AS240" s="373">
        <v>3</v>
      </c>
      <c r="AT240" s="373">
        <v>100</v>
      </c>
      <c r="AU240" s="373">
        <v>10</v>
      </c>
      <c r="AV240" s="373">
        <v>10</v>
      </c>
      <c r="AW240" s="373">
        <v>100</v>
      </c>
      <c r="AX240" s="373">
        <v>0</v>
      </c>
      <c r="AY240" s="373">
        <v>0</v>
      </c>
      <c r="AZ240" s="373" t="s">
        <v>1548</v>
      </c>
      <c r="BA240" s="373">
        <v>0</v>
      </c>
      <c r="BB240" s="373">
        <v>0</v>
      </c>
      <c r="BC240" s="373" t="s">
        <v>1548</v>
      </c>
      <c r="BD240" s="373">
        <v>0</v>
      </c>
      <c r="BE240" s="373">
        <v>0</v>
      </c>
      <c r="BF240" s="373" t="s">
        <v>1548</v>
      </c>
      <c r="BG240" s="373">
        <v>1</v>
      </c>
      <c r="BH240" s="373">
        <v>1</v>
      </c>
      <c r="BI240" s="373">
        <v>100</v>
      </c>
      <c r="BJ240" s="373">
        <v>2</v>
      </c>
      <c r="BK240" s="373">
        <v>3</v>
      </c>
      <c r="BL240" s="373">
        <v>150</v>
      </c>
      <c r="BM240" s="373">
        <v>0</v>
      </c>
      <c r="BN240" s="373">
        <v>0</v>
      </c>
      <c r="BO240" s="373" t="s">
        <v>1548</v>
      </c>
      <c r="BP240" s="373">
        <v>2</v>
      </c>
      <c r="BQ240" s="373">
        <v>2</v>
      </c>
      <c r="BR240" s="373">
        <v>100</v>
      </c>
      <c r="BS240" s="373">
        <v>1</v>
      </c>
      <c r="BT240" s="373">
        <v>1</v>
      </c>
      <c r="BU240" s="373">
        <v>100</v>
      </c>
      <c r="BV240" s="373">
        <v>0</v>
      </c>
      <c r="BW240" s="373">
        <v>0</v>
      </c>
      <c r="BX240" s="373" t="s">
        <v>1548</v>
      </c>
      <c r="BY240" s="373">
        <v>0</v>
      </c>
      <c r="BZ240" s="373">
        <v>0</v>
      </c>
      <c r="CA240" s="373" t="s">
        <v>1548</v>
      </c>
      <c r="CB240" s="373">
        <v>2</v>
      </c>
      <c r="CC240" s="373">
        <v>0</v>
      </c>
      <c r="CD240" s="373">
        <v>0</v>
      </c>
      <c r="CE240" s="373">
        <v>0</v>
      </c>
      <c r="CF240" s="373">
        <v>0</v>
      </c>
      <c r="CG240" s="373" t="s">
        <v>1548</v>
      </c>
      <c r="CH240" s="373">
        <v>4</v>
      </c>
      <c r="CI240" s="373">
        <v>4</v>
      </c>
      <c r="CJ240" s="373">
        <v>100</v>
      </c>
      <c r="CK240" s="373">
        <v>0</v>
      </c>
      <c r="CL240" s="373">
        <v>0</v>
      </c>
      <c r="CM240" s="373" t="s">
        <v>1548</v>
      </c>
      <c r="CN240" s="373">
        <v>1</v>
      </c>
      <c r="CO240" s="373">
        <v>2</v>
      </c>
      <c r="CP240" s="373">
        <v>200</v>
      </c>
      <c r="CQ240" s="373">
        <v>4</v>
      </c>
      <c r="CR240" s="373">
        <v>6</v>
      </c>
      <c r="CS240" s="373">
        <v>150</v>
      </c>
      <c r="CT240" s="373">
        <v>0</v>
      </c>
      <c r="CU240" s="373">
        <v>0</v>
      </c>
      <c r="CV240" s="373" t="s">
        <v>1548</v>
      </c>
      <c r="CW240" s="373">
        <v>0</v>
      </c>
      <c r="CX240" s="373">
        <v>0</v>
      </c>
      <c r="CY240" s="373" t="s">
        <v>1548</v>
      </c>
    </row>
    <row r="241" spans="1:103" ht="56.25" x14ac:dyDescent="0.25">
      <c r="A241" s="401" t="s">
        <v>1528</v>
      </c>
      <c r="B241" s="405" t="s">
        <v>1491</v>
      </c>
      <c r="C241" s="255" t="s">
        <v>1529</v>
      </c>
      <c r="D241" s="255" t="s">
        <v>1525</v>
      </c>
      <c r="E241" s="379">
        <v>6687</v>
      </c>
      <c r="F241" s="368">
        <v>7030</v>
      </c>
      <c r="G241" s="369">
        <v>1.0512935546582922</v>
      </c>
      <c r="H241" s="380">
        <v>46</v>
      </c>
      <c r="I241" s="371">
        <v>38</v>
      </c>
      <c r="J241" s="371">
        <v>82.608695652173907</v>
      </c>
      <c r="K241" s="382">
        <v>640</v>
      </c>
      <c r="L241" s="373">
        <v>201</v>
      </c>
      <c r="M241" s="374">
        <v>31.406250000000004</v>
      </c>
      <c r="N241" s="372">
        <v>100</v>
      </c>
      <c r="O241" s="373">
        <v>104</v>
      </c>
      <c r="P241" s="374">
        <v>104</v>
      </c>
      <c r="Q241" s="372">
        <v>175</v>
      </c>
      <c r="R241" s="373">
        <v>233</v>
      </c>
      <c r="S241" s="373">
        <v>133.14285714285714</v>
      </c>
      <c r="T241" s="372">
        <v>180</v>
      </c>
      <c r="U241" s="373">
        <v>157</v>
      </c>
      <c r="V241" s="374">
        <v>87.222222222222229</v>
      </c>
      <c r="W241" s="372">
        <v>380</v>
      </c>
      <c r="X241" s="373">
        <v>377</v>
      </c>
      <c r="Y241" s="373">
        <v>99.210526315789465</v>
      </c>
      <c r="Z241" s="375">
        <v>200</v>
      </c>
      <c r="AA241" s="373">
        <v>163</v>
      </c>
      <c r="AB241" s="373">
        <v>81.5</v>
      </c>
      <c r="AC241" s="372">
        <v>120</v>
      </c>
      <c r="AD241" s="373">
        <v>120</v>
      </c>
      <c r="AE241" s="373">
        <v>100</v>
      </c>
      <c r="AF241" s="375">
        <v>120</v>
      </c>
      <c r="AG241" s="373">
        <v>168</v>
      </c>
      <c r="AH241" s="373">
        <v>140</v>
      </c>
      <c r="AI241" s="372">
        <v>180</v>
      </c>
      <c r="AJ241" s="373">
        <v>193</v>
      </c>
      <c r="AK241" s="373">
        <v>107.22222222222221</v>
      </c>
      <c r="AL241" s="372">
        <v>170</v>
      </c>
      <c r="AM241" s="373">
        <v>114</v>
      </c>
      <c r="AN241" s="373">
        <v>67.058823529411754</v>
      </c>
      <c r="AO241" s="372">
        <v>80</v>
      </c>
      <c r="AP241" s="373">
        <v>77</v>
      </c>
      <c r="AQ241" s="373">
        <v>96.25</v>
      </c>
      <c r="AR241" s="375">
        <v>200</v>
      </c>
      <c r="AS241" s="373">
        <v>200</v>
      </c>
      <c r="AT241" s="373">
        <v>100</v>
      </c>
      <c r="AU241" s="373">
        <v>1200</v>
      </c>
      <c r="AV241" s="373">
        <v>1252</v>
      </c>
      <c r="AW241" s="373">
        <v>104.33333333333333</v>
      </c>
      <c r="AX241" s="373">
        <v>30</v>
      </c>
      <c r="AY241" s="373">
        <v>39</v>
      </c>
      <c r="AZ241" s="373">
        <v>130</v>
      </c>
      <c r="BA241" s="373">
        <v>90</v>
      </c>
      <c r="BB241" s="373">
        <v>112</v>
      </c>
      <c r="BC241" s="373">
        <v>124.44444444444444</v>
      </c>
      <c r="BD241" s="373">
        <v>100</v>
      </c>
      <c r="BE241" s="373">
        <v>106</v>
      </c>
      <c r="BF241" s="373">
        <v>106</v>
      </c>
      <c r="BG241" s="373">
        <v>91</v>
      </c>
      <c r="BH241" s="373">
        <v>133</v>
      </c>
      <c r="BI241" s="373">
        <v>146.15384615384613</v>
      </c>
      <c r="BJ241" s="373">
        <v>140</v>
      </c>
      <c r="BK241" s="373">
        <v>315</v>
      </c>
      <c r="BL241" s="373">
        <v>225</v>
      </c>
      <c r="BM241" s="373">
        <v>400</v>
      </c>
      <c r="BN241" s="373">
        <v>415</v>
      </c>
      <c r="BO241" s="373">
        <v>103.75000000000001</v>
      </c>
      <c r="BP241" s="373">
        <v>130</v>
      </c>
      <c r="BQ241" s="373">
        <v>139</v>
      </c>
      <c r="BR241" s="373">
        <v>106.92307692307692</v>
      </c>
      <c r="BS241" s="373">
        <v>280</v>
      </c>
      <c r="BT241" s="373">
        <v>280</v>
      </c>
      <c r="BU241" s="373">
        <v>100</v>
      </c>
      <c r="BV241" s="373">
        <v>100</v>
      </c>
      <c r="BW241" s="373">
        <v>205</v>
      </c>
      <c r="BX241" s="373">
        <v>204.99999999999997</v>
      </c>
      <c r="BY241" s="373">
        <v>230</v>
      </c>
      <c r="BZ241" s="373">
        <v>222</v>
      </c>
      <c r="CA241" s="373">
        <v>96.521739130434781</v>
      </c>
      <c r="CB241" s="373">
        <v>0</v>
      </c>
      <c r="CC241" s="373">
        <v>360</v>
      </c>
      <c r="CD241" s="373" t="s">
        <v>1548</v>
      </c>
      <c r="CE241" s="373">
        <v>15</v>
      </c>
      <c r="CF241" s="373">
        <v>15</v>
      </c>
      <c r="CG241" s="373">
        <v>100</v>
      </c>
      <c r="CH241" s="373">
        <v>350</v>
      </c>
      <c r="CI241" s="373">
        <v>398</v>
      </c>
      <c r="CJ241" s="373">
        <v>113.71428571428572</v>
      </c>
      <c r="CK241" s="373">
        <v>300</v>
      </c>
      <c r="CL241" s="373">
        <v>281</v>
      </c>
      <c r="CM241" s="373">
        <v>93.666666666666671</v>
      </c>
      <c r="CN241" s="373">
        <v>250</v>
      </c>
      <c r="CO241" s="373">
        <v>216</v>
      </c>
      <c r="CP241" s="373">
        <v>86.4</v>
      </c>
      <c r="CQ241" s="373">
        <v>300</v>
      </c>
      <c r="CR241" s="373">
        <v>295</v>
      </c>
      <c r="CS241" s="373">
        <v>98.333333333333329</v>
      </c>
      <c r="CT241" s="373">
        <v>70</v>
      </c>
      <c r="CU241" s="373">
        <v>70</v>
      </c>
      <c r="CV241" s="373">
        <v>100</v>
      </c>
      <c r="CW241" s="373">
        <v>20</v>
      </c>
      <c r="CX241" s="373">
        <v>32</v>
      </c>
      <c r="CY241" s="373">
        <v>160</v>
      </c>
    </row>
    <row r="242" spans="1:103" ht="56.25" x14ac:dyDescent="0.25">
      <c r="A242" s="401" t="s">
        <v>1530</v>
      </c>
      <c r="B242" s="405" t="s">
        <v>1491</v>
      </c>
      <c r="C242" s="255" t="s">
        <v>1531</v>
      </c>
      <c r="D242" s="255" t="s">
        <v>1532</v>
      </c>
      <c r="E242" s="379">
        <v>3</v>
      </c>
      <c r="F242" s="368">
        <v>62</v>
      </c>
      <c r="G242" s="369">
        <v>20.666666666666668</v>
      </c>
      <c r="H242" s="380">
        <v>0</v>
      </c>
      <c r="I242" s="371">
        <v>0</v>
      </c>
      <c r="J242" s="371" t="s">
        <v>1548</v>
      </c>
      <c r="K242" s="382">
        <v>0</v>
      </c>
      <c r="L242" s="373">
        <v>27</v>
      </c>
      <c r="M242" s="374" t="s">
        <v>1548</v>
      </c>
      <c r="N242" s="372">
        <v>0</v>
      </c>
      <c r="O242" s="373">
        <v>0</v>
      </c>
      <c r="P242" s="374" t="s">
        <v>1548</v>
      </c>
      <c r="Q242" s="372">
        <v>1</v>
      </c>
      <c r="R242" s="373">
        <v>1</v>
      </c>
      <c r="S242" s="373">
        <v>100</v>
      </c>
      <c r="T242" s="372">
        <v>0</v>
      </c>
      <c r="U242" s="373">
        <v>0</v>
      </c>
      <c r="V242" s="374" t="s">
        <v>1548</v>
      </c>
      <c r="W242" s="372">
        <v>0</v>
      </c>
      <c r="X242" s="373">
        <v>0</v>
      </c>
      <c r="Y242" s="373" t="s">
        <v>1548</v>
      </c>
      <c r="Z242" s="375">
        <v>0</v>
      </c>
      <c r="AA242" s="373">
        <v>0</v>
      </c>
      <c r="AB242" s="373" t="s">
        <v>1548</v>
      </c>
      <c r="AC242" s="372">
        <v>0</v>
      </c>
      <c r="AD242" s="373">
        <v>0</v>
      </c>
      <c r="AE242" s="373" t="s">
        <v>1548</v>
      </c>
      <c r="AF242" s="375">
        <v>0</v>
      </c>
      <c r="AG242" s="373">
        <v>33</v>
      </c>
      <c r="AH242" s="373" t="s">
        <v>1548</v>
      </c>
      <c r="AI242" s="372">
        <v>0</v>
      </c>
      <c r="AJ242" s="373">
        <v>0</v>
      </c>
      <c r="AK242" s="373" t="s">
        <v>1548</v>
      </c>
      <c r="AL242" s="372">
        <v>0</v>
      </c>
      <c r="AM242" s="373">
        <v>0</v>
      </c>
      <c r="AN242" s="373" t="s">
        <v>1548</v>
      </c>
      <c r="AO242" s="372">
        <v>0</v>
      </c>
      <c r="AP242" s="373">
        <v>0</v>
      </c>
      <c r="AQ242" s="373" t="s">
        <v>1548</v>
      </c>
      <c r="AR242" s="375">
        <v>1</v>
      </c>
      <c r="AS242" s="373">
        <v>0</v>
      </c>
      <c r="AT242" s="373">
        <v>0</v>
      </c>
      <c r="AU242" s="373">
        <v>0</v>
      </c>
      <c r="AV242" s="373">
        <v>0</v>
      </c>
      <c r="AW242" s="373" t="s">
        <v>1548</v>
      </c>
      <c r="AX242" s="373">
        <v>0</v>
      </c>
      <c r="AY242" s="373">
        <v>0</v>
      </c>
      <c r="AZ242" s="373" t="s">
        <v>1548</v>
      </c>
      <c r="BA242" s="373">
        <v>0</v>
      </c>
      <c r="BB242" s="373">
        <v>0</v>
      </c>
      <c r="BC242" s="373">
        <v>0</v>
      </c>
      <c r="BD242" s="373">
        <v>0</v>
      </c>
      <c r="BE242" s="373">
        <v>0</v>
      </c>
      <c r="BF242" s="373" t="s">
        <v>1548</v>
      </c>
      <c r="BG242" s="373">
        <v>0</v>
      </c>
      <c r="BH242" s="373">
        <v>0</v>
      </c>
      <c r="BI242" s="373" t="s">
        <v>1548</v>
      </c>
      <c r="BJ242" s="373">
        <v>0</v>
      </c>
      <c r="BK242" s="373">
        <v>0</v>
      </c>
      <c r="BL242" s="373" t="s">
        <v>1548</v>
      </c>
      <c r="BM242" s="373">
        <v>0</v>
      </c>
      <c r="BN242" s="373">
        <v>0</v>
      </c>
      <c r="BO242" s="373" t="s">
        <v>1548</v>
      </c>
      <c r="BP242" s="373">
        <v>0</v>
      </c>
      <c r="BQ242" s="373">
        <v>0</v>
      </c>
      <c r="BR242" s="373" t="s">
        <v>1548</v>
      </c>
      <c r="BS242" s="373">
        <v>0</v>
      </c>
      <c r="BT242" s="373">
        <v>0</v>
      </c>
      <c r="BU242" s="373" t="s">
        <v>1548</v>
      </c>
      <c r="BV242" s="373">
        <v>0</v>
      </c>
      <c r="BW242" s="373">
        <v>0</v>
      </c>
      <c r="BX242" s="373" t="s">
        <v>1548</v>
      </c>
      <c r="BY242" s="373">
        <v>1</v>
      </c>
      <c r="BZ242" s="373">
        <v>1</v>
      </c>
      <c r="CA242" s="373">
        <v>100</v>
      </c>
      <c r="CB242" s="373">
        <v>0</v>
      </c>
      <c r="CC242" s="373">
        <v>0</v>
      </c>
      <c r="CD242" s="373" t="s">
        <v>1548</v>
      </c>
      <c r="CE242" s="373">
        <v>0</v>
      </c>
      <c r="CF242" s="373">
        <v>0</v>
      </c>
      <c r="CG242" s="373" t="s">
        <v>1548</v>
      </c>
      <c r="CH242" s="373">
        <v>0</v>
      </c>
      <c r="CI242" s="373">
        <v>0</v>
      </c>
      <c r="CJ242" s="373" t="s">
        <v>1548</v>
      </c>
      <c r="CK242" s="373">
        <v>0</v>
      </c>
      <c r="CL242" s="373">
        <v>0</v>
      </c>
      <c r="CM242" s="373" t="s">
        <v>1548</v>
      </c>
      <c r="CN242" s="373">
        <v>0</v>
      </c>
      <c r="CO242" s="373">
        <v>0</v>
      </c>
      <c r="CP242" s="373" t="s">
        <v>1548</v>
      </c>
      <c r="CQ242" s="373">
        <v>0</v>
      </c>
      <c r="CR242" s="373">
        <v>0</v>
      </c>
      <c r="CS242" s="373" t="s">
        <v>1548</v>
      </c>
      <c r="CT242" s="373">
        <v>0</v>
      </c>
      <c r="CU242" s="373">
        <v>0</v>
      </c>
      <c r="CV242" s="373" t="s">
        <v>1548</v>
      </c>
      <c r="CW242" s="373">
        <v>0</v>
      </c>
      <c r="CX242" s="373">
        <v>0</v>
      </c>
      <c r="CY242" s="373" t="s">
        <v>1548</v>
      </c>
    </row>
    <row r="243" spans="1:103" ht="56.25" x14ac:dyDescent="0.25">
      <c r="A243" s="401" t="s">
        <v>1533</v>
      </c>
      <c r="B243" s="405" t="s">
        <v>1491</v>
      </c>
      <c r="C243" s="255"/>
      <c r="D243" s="255" t="s">
        <v>1534</v>
      </c>
      <c r="E243" s="379">
        <v>1418</v>
      </c>
      <c r="F243" s="368">
        <v>1324</v>
      </c>
      <c r="G243" s="369">
        <v>0.93370944992947813</v>
      </c>
      <c r="H243" s="380">
        <v>0</v>
      </c>
      <c r="I243" s="371">
        <v>0</v>
      </c>
      <c r="J243" s="371" t="s">
        <v>1548</v>
      </c>
      <c r="K243" s="382">
        <v>241</v>
      </c>
      <c r="L243" s="373">
        <v>222</v>
      </c>
      <c r="M243" s="374">
        <v>92.116182572614107</v>
      </c>
      <c r="N243" s="372">
        <v>13</v>
      </c>
      <c r="O243" s="373">
        <v>12</v>
      </c>
      <c r="P243" s="374">
        <v>92.307692307692307</v>
      </c>
      <c r="Q243" s="372">
        <v>42</v>
      </c>
      <c r="R243" s="373">
        <v>16</v>
      </c>
      <c r="S243" s="373">
        <v>38.095238095238095</v>
      </c>
      <c r="T243" s="372">
        <v>28</v>
      </c>
      <c r="U243" s="373">
        <v>0</v>
      </c>
      <c r="V243" s="374">
        <v>0</v>
      </c>
      <c r="W243" s="372">
        <v>25</v>
      </c>
      <c r="X243" s="373">
        <v>25</v>
      </c>
      <c r="Y243" s="373">
        <v>100</v>
      </c>
      <c r="Z243" s="375">
        <v>46</v>
      </c>
      <c r="AA243" s="373">
        <v>50</v>
      </c>
      <c r="AB243" s="373">
        <v>108.69565217391303</v>
      </c>
      <c r="AC243" s="372">
        <v>0</v>
      </c>
      <c r="AD243" s="373">
        <v>13</v>
      </c>
      <c r="AE243" s="373" t="s">
        <v>1548</v>
      </c>
      <c r="AF243" s="375">
        <v>30</v>
      </c>
      <c r="AG243" s="373">
        <v>28</v>
      </c>
      <c r="AH243" s="373">
        <v>93.333333333333329</v>
      </c>
      <c r="AI243" s="372">
        <v>18</v>
      </c>
      <c r="AJ243" s="373">
        <v>23</v>
      </c>
      <c r="AK243" s="373">
        <v>127.77777777777777</v>
      </c>
      <c r="AL243" s="372">
        <v>24</v>
      </c>
      <c r="AM243" s="373">
        <v>0</v>
      </c>
      <c r="AN243" s="373">
        <v>0</v>
      </c>
      <c r="AO243" s="372">
        <v>0</v>
      </c>
      <c r="AP243" s="373">
        <v>0</v>
      </c>
      <c r="AQ243" s="373" t="s">
        <v>1548</v>
      </c>
      <c r="AR243" s="375">
        <v>26</v>
      </c>
      <c r="AS243" s="373">
        <v>26</v>
      </c>
      <c r="AT243" s="373">
        <v>100</v>
      </c>
      <c r="AU243" s="373">
        <v>240</v>
      </c>
      <c r="AV243" s="373">
        <v>227</v>
      </c>
      <c r="AW243" s="373">
        <v>94.583333333333329</v>
      </c>
      <c r="AX243" s="373">
        <v>9</v>
      </c>
      <c r="AY243" s="373">
        <v>9</v>
      </c>
      <c r="AZ243" s="373">
        <v>100</v>
      </c>
      <c r="BA243" s="373">
        <v>0</v>
      </c>
      <c r="BB243" s="373">
        <v>0</v>
      </c>
      <c r="BC243" s="373">
        <v>0</v>
      </c>
      <c r="BD243" s="373">
        <v>8</v>
      </c>
      <c r="BE243" s="373">
        <v>8</v>
      </c>
      <c r="BF243" s="373">
        <v>100</v>
      </c>
      <c r="BG243" s="373">
        <v>56</v>
      </c>
      <c r="BH243" s="373">
        <v>72</v>
      </c>
      <c r="BI243" s="373">
        <v>128.57142857142858</v>
      </c>
      <c r="BJ243" s="373">
        <v>39</v>
      </c>
      <c r="BK243" s="373">
        <v>30</v>
      </c>
      <c r="BL243" s="373">
        <v>76.923076923076934</v>
      </c>
      <c r="BM243" s="373">
        <v>68</v>
      </c>
      <c r="BN243" s="373">
        <v>66</v>
      </c>
      <c r="BO243" s="373">
        <v>97.058823529411768</v>
      </c>
      <c r="BP243" s="373">
        <v>39</v>
      </c>
      <c r="BQ243" s="373">
        <v>41</v>
      </c>
      <c r="BR243" s="373">
        <v>105.12820512820514</v>
      </c>
      <c r="BS243" s="373">
        <v>38</v>
      </c>
      <c r="BT243" s="373">
        <v>38</v>
      </c>
      <c r="BU243" s="373">
        <v>100</v>
      </c>
      <c r="BV243" s="373">
        <v>16</v>
      </c>
      <c r="BW243" s="373">
        <v>17</v>
      </c>
      <c r="BX243" s="373">
        <v>106.25</v>
      </c>
      <c r="BY243" s="373">
        <v>63</v>
      </c>
      <c r="BZ243" s="373">
        <v>39</v>
      </c>
      <c r="CA243" s="373">
        <v>61.904761904761905</v>
      </c>
      <c r="CB243" s="373">
        <v>0</v>
      </c>
      <c r="CC243" s="373">
        <v>49</v>
      </c>
      <c r="CD243" s="373" t="s">
        <v>1548</v>
      </c>
      <c r="CE243" s="373">
        <v>0</v>
      </c>
      <c r="CF243" s="373">
        <v>0</v>
      </c>
      <c r="CG243" s="373" t="s">
        <v>1548</v>
      </c>
      <c r="CH243" s="373">
        <v>79</v>
      </c>
      <c r="CI243" s="373">
        <v>67</v>
      </c>
      <c r="CJ243" s="373">
        <v>84.810126582278471</v>
      </c>
      <c r="CK243" s="373">
        <v>20</v>
      </c>
      <c r="CL243" s="373">
        <v>19</v>
      </c>
      <c r="CM243" s="373">
        <v>95</v>
      </c>
      <c r="CN243" s="373">
        <v>40</v>
      </c>
      <c r="CO243" s="373">
        <v>17</v>
      </c>
      <c r="CP243" s="373">
        <v>42.5</v>
      </c>
      <c r="CQ243" s="373">
        <v>210</v>
      </c>
      <c r="CR243" s="373">
        <v>210</v>
      </c>
      <c r="CS243" s="373">
        <v>100</v>
      </c>
      <c r="CT243" s="373">
        <v>0</v>
      </c>
      <c r="CU243" s="373">
        <v>0</v>
      </c>
      <c r="CV243" s="373" t="s">
        <v>1548</v>
      </c>
      <c r="CW243" s="373">
        <v>0</v>
      </c>
      <c r="CX243" s="373">
        <v>0</v>
      </c>
      <c r="CY243" s="373" t="s">
        <v>1548</v>
      </c>
    </row>
    <row r="244" spans="1:103" ht="56.25" x14ac:dyDescent="0.25">
      <c r="A244" s="401" t="s">
        <v>1535</v>
      </c>
      <c r="B244" s="405" t="s">
        <v>1491</v>
      </c>
      <c r="C244" s="255"/>
      <c r="D244" s="255" t="s">
        <v>1536</v>
      </c>
      <c r="E244" s="379">
        <v>397</v>
      </c>
      <c r="F244" s="368">
        <v>463</v>
      </c>
      <c r="G244" s="369">
        <v>1.1662468513853905</v>
      </c>
      <c r="H244" s="380">
        <v>0</v>
      </c>
      <c r="I244" s="371">
        <v>0</v>
      </c>
      <c r="J244" s="371" t="s">
        <v>1548</v>
      </c>
      <c r="K244" s="382">
        <v>44</v>
      </c>
      <c r="L244" s="373">
        <v>114</v>
      </c>
      <c r="M244" s="374">
        <v>259.09090909090907</v>
      </c>
      <c r="N244" s="372">
        <v>17</v>
      </c>
      <c r="O244" s="373">
        <v>15</v>
      </c>
      <c r="P244" s="374">
        <v>88.235294117647058</v>
      </c>
      <c r="Q244" s="372">
        <v>10</v>
      </c>
      <c r="R244" s="373">
        <v>9</v>
      </c>
      <c r="S244" s="373">
        <v>90</v>
      </c>
      <c r="T244" s="372">
        <v>8</v>
      </c>
      <c r="U244" s="373">
        <v>0</v>
      </c>
      <c r="V244" s="374">
        <v>0</v>
      </c>
      <c r="W244" s="372">
        <v>30</v>
      </c>
      <c r="X244" s="373">
        <v>18</v>
      </c>
      <c r="Y244" s="373">
        <v>60</v>
      </c>
      <c r="Z244" s="375">
        <v>19</v>
      </c>
      <c r="AA244" s="373">
        <v>19</v>
      </c>
      <c r="AB244" s="373">
        <v>100</v>
      </c>
      <c r="AC244" s="372">
        <v>0</v>
      </c>
      <c r="AD244" s="373">
        <v>8</v>
      </c>
      <c r="AE244" s="373" t="s">
        <v>1548</v>
      </c>
      <c r="AF244" s="375">
        <v>8</v>
      </c>
      <c r="AG244" s="373">
        <v>15</v>
      </c>
      <c r="AH244" s="373">
        <v>187.5</v>
      </c>
      <c r="AI244" s="372">
        <v>0</v>
      </c>
      <c r="AJ244" s="373">
        <v>0</v>
      </c>
      <c r="AK244" s="373" t="s">
        <v>1548</v>
      </c>
      <c r="AL244" s="372">
        <v>6</v>
      </c>
      <c r="AM244" s="373">
        <v>19</v>
      </c>
      <c r="AN244" s="373">
        <v>316.66666666666663</v>
      </c>
      <c r="AO244" s="372">
        <v>12</v>
      </c>
      <c r="AP244" s="373">
        <v>12</v>
      </c>
      <c r="AQ244" s="373">
        <v>100</v>
      </c>
      <c r="AR244" s="375">
        <v>18</v>
      </c>
      <c r="AS244" s="373">
        <v>18</v>
      </c>
      <c r="AT244" s="373">
        <v>100</v>
      </c>
      <c r="AU244" s="373">
        <v>30</v>
      </c>
      <c r="AV244" s="373">
        <v>30</v>
      </c>
      <c r="AW244" s="373">
        <v>100</v>
      </c>
      <c r="AX244" s="373">
        <v>0</v>
      </c>
      <c r="AY244" s="373">
        <v>0</v>
      </c>
      <c r="AZ244" s="373" t="s">
        <v>1548</v>
      </c>
      <c r="BA244" s="373">
        <v>2</v>
      </c>
      <c r="BB244" s="373">
        <v>0</v>
      </c>
      <c r="BC244" s="373">
        <v>0</v>
      </c>
      <c r="BD244" s="373">
        <v>1</v>
      </c>
      <c r="BE244" s="373">
        <v>0</v>
      </c>
      <c r="BF244" s="373">
        <v>0</v>
      </c>
      <c r="BG244" s="373">
        <v>13</v>
      </c>
      <c r="BH244" s="373">
        <v>22</v>
      </c>
      <c r="BI244" s="373">
        <v>169.23076923076923</v>
      </c>
      <c r="BJ244" s="373">
        <v>23</v>
      </c>
      <c r="BK244" s="373">
        <v>17</v>
      </c>
      <c r="BL244" s="373">
        <v>73.91304347826086</v>
      </c>
      <c r="BM244" s="373">
        <v>16</v>
      </c>
      <c r="BN244" s="373">
        <v>16</v>
      </c>
      <c r="BO244" s="373">
        <v>100</v>
      </c>
      <c r="BP244" s="373">
        <v>23</v>
      </c>
      <c r="BQ244" s="373">
        <v>18</v>
      </c>
      <c r="BR244" s="373">
        <v>78.260869565217391</v>
      </c>
      <c r="BS244" s="373">
        <v>11</v>
      </c>
      <c r="BT244" s="373">
        <v>11</v>
      </c>
      <c r="BU244" s="373">
        <v>100</v>
      </c>
      <c r="BV244" s="373">
        <v>3</v>
      </c>
      <c r="BW244" s="373">
        <v>8</v>
      </c>
      <c r="BX244" s="373">
        <v>266.66666666666663</v>
      </c>
      <c r="BY244" s="373">
        <v>16</v>
      </c>
      <c r="BZ244" s="373">
        <v>16</v>
      </c>
      <c r="CA244" s="373">
        <v>100</v>
      </c>
      <c r="CB244" s="373">
        <v>0</v>
      </c>
      <c r="CC244" s="373">
        <v>14</v>
      </c>
      <c r="CD244" s="373" t="s">
        <v>1548</v>
      </c>
      <c r="CE244" s="373">
        <v>0</v>
      </c>
      <c r="CF244" s="373">
        <v>0</v>
      </c>
      <c r="CG244" s="373" t="s">
        <v>1548</v>
      </c>
      <c r="CH244" s="373">
        <v>32</v>
      </c>
      <c r="CI244" s="373">
        <v>11</v>
      </c>
      <c r="CJ244" s="373">
        <v>34.375</v>
      </c>
      <c r="CK244" s="373">
        <v>7</v>
      </c>
      <c r="CL244" s="373">
        <v>6</v>
      </c>
      <c r="CM244" s="373">
        <v>85.714285714285708</v>
      </c>
      <c r="CN244" s="373">
        <v>15</v>
      </c>
      <c r="CO244" s="373">
        <v>30</v>
      </c>
      <c r="CP244" s="373">
        <v>200</v>
      </c>
      <c r="CQ244" s="373">
        <v>33</v>
      </c>
      <c r="CR244" s="373">
        <v>15</v>
      </c>
      <c r="CS244" s="373">
        <v>45.454545454545453</v>
      </c>
      <c r="CT244" s="373">
        <v>0</v>
      </c>
      <c r="CU244" s="373">
        <v>0</v>
      </c>
      <c r="CV244" s="373" t="s">
        <v>1548</v>
      </c>
      <c r="CW244" s="373">
        <v>0</v>
      </c>
      <c r="CX244" s="373">
        <v>2</v>
      </c>
      <c r="CY244" s="373" t="s">
        <v>1548</v>
      </c>
    </row>
    <row r="245" spans="1:103" ht="56.25" x14ac:dyDescent="0.25">
      <c r="A245" s="401" t="s">
        <v>1537</v>
      </c>
      <c r="B245" s="405" t="s">
        <v>1491</v>
      </c>
      <c r="C245" s="255"/>
      <c r="D245" s="255" t="s">
        <v>1538</v>
      </c>
      <c r="E245" s="379">
        <v>812</v>
      </c>
      <c r="F245" s="368">
        <v>500</v>
      </c>
      <c r="G245" s="369">
        <v>0.61576354679802958</v>
      </c>
      <c r="H245" s="380">
        <v>0</v>
      </c>
      <c r="I245" s="371">
        <v>0</v>
      </c>
      <c r="J245" s="371" t="s">
        <v>1548</v>
      </c>
      <c r="K245" s="382">
        <v>162</v>
      </c>
      <c r="L245" s="373">
        <v>52</v>
      </c>
      <c r="M245" s="374">
        <v>32.098765432098766</v>
      </c>
      <c r="N245" s="372">
        <v>2</v>
      </c>
      <c r="O245" s="373">
        <v>6</v>
      </c>
      <c r="P245" s="374">
        <v>100</v>
      </c>
      <c r="Q245" s="372">
        <v>48</v>
      </c>
      <c r="R245" s="373">
        <v>9</v>
      </c>
      <c r="S245" s="373">
        <v>18.75</v>
      </c>
      <c r="T245" s="372">
        <v>26</v>
      </c>
      <c r="U245" s="373">
        <v>0</v>
      </c>
      <c r="V245" s="374">
        <v>0</v>
      </c>
      <c r="W245" s="372">
        <v>1</v>
      </c>
      <c r="X245" s="373">
        <v>0</v>
      </c>
      <c r="Y245" s="373">
        <v>0</v>
      </c>
      <c r="Z245" s="375">
        <v>5</v>
      </c>
      <c r="AA245" s="373">
        <v>4</v>
      </c>
      <c r="AB245" s="373">
        <v>80</v>
      </c>
      <c r="AC245" s="372">
        <v>0</v>
      </c>
      <c r="AD245" s="373">
        <v>0</v>
      </c>
      <c r="AE245" s="373" t="s">
        <v>1548</v>
      </c>
      <c r="AF245" s="375">
        <v>4</v>
      </c>
      <c r="AG245" s="373">
        <v>11</v>
      </c>
      <c r="AH245" s="373">
        <v>275</v>
      </c>
      <c r="AI245" s="372">
        <v>0</v>
      </c>
      <c r="AJ245" s="373">
        <v>0</v>
      </c>
      <c r="AK245" s="373" t="s">
        <v>1548</v>
      </c>
      <c r="AL245" s="372">
        <v>0</v>
      </c>
      <c r="AM245" s="373">
        <v>0</v>
      </c>
      <c r="AN245" s="373" t="s">
        <v>1548</v>
      </c>
      <c r="AO245" s="372">
        <v>0</v>
      </c>
      <c r="AP245" s="373">
        <v>0</v>
      </c>
      <c r="AQ245" s="373" t="s">
        <v>1548</v>
      </c>
      <c r="AR245" s="375">
        <v>8</v>
      </c>
      <c r="AS245" s="373">
        <v>3</v>
      </c>
      <c r="AT245" s="373">
        <v>37.5</v>
      </c>
      <c r="AU245" s="373">
        <v>242</v>
      </c>
      <c r="AV245" s="373">
        <v>201</v>
      </c>
      <c r="AW245" s="373">
        <v>83.057851239669418</v>
      </c>
      <c r="AX245" s="373">
        <v>0</v>
      </c>
      <c r="AY245" s="373">
        <v>0</v>
      </c>
      <c r="AZ245" s="373" t="s">
        <v>1548</v>
      </c>
      <c r="BA245" s="373">
        <v>0</v>
      </c>
      <c r="BB245" s="373">
        <v>0</v>
      </c>
      <c r="BC245" s="373" t="s">
        <v>1548</v>
      </c>
      <c r="BD245" s="373">
        <v>0</v>
      </c>
      <c r="BE245" s="373">
        <v>0</v>
      </c>
      <c r="BF245" s="373" t="s">
        <v>1548</v>
      </c>
      <c r="BG245" s="373">
        <v>28</v>
      </c>
      <c r="BH245" s="373">
        <v>24</v>
      </c>
      <c r="BI245" s="373">
        <v>85.714285714285708</v>
      </c>
      <c r="BJ245" s="373">
        <v>22</v>
      </c>
      <c r="BK245" s="373">
        <v>0</v>
      </c>
      <c r="BL245" s="373">
        <v>0</v>
      </c>
      <c r="BM245" s="373">
        <v>33</v>
      </c>
      <c r="BN245" s="373">
        <v>31</v>
      </c>
      <c r="BO245" s="373">
        <v>93.939393939393938</v>
      </c>
      <c r="BP245" s="373">
        <v>22</v>
      </c>
      <c r="BQ245" s="373">
        <v>16</v>
      </c>
      <c r="BR245" s="373">
        <v>72.727272727272734</v>
      </c>
      <c r="BS245" s="373">
        <v>3</v>
      </c>
      <c r="BT245" s="373">
        <v>2</v>
      </c>
      <c r="BU245" s="373">
        <v>66.666666666666657</v>
      </c>
      <c r="BV245" s="373">
        <v>1</v>
      </c>
      <c r="BW245" s="373">
        <v>1</v>
      </c>
      <c r="BX245" s="373">
        <v>100</v>
      </c>
      <c r="BY245" s="373">
        <v>0</v>
      </c>
      <c r="BZ245" s="373">
        <v>0</v>
      </c>
      <c r="CA245" s="373" t="s">
        <v>1548</v>
      </c>
      <c r="CB245" s="373">
        <v>0</v>
      </c>
      <c r="CC245" s="373">
        <v>6</v>
      </c>
      <c r="CD245" s="373" t="s">
        <v>1548</v>
      </c>
      <c r="CE245" s="373">
        <v>0</v>
      </c>
      <c r="CF245" s="373">
        <v>0</v>
      </c>
      <c r="CG245" s="373" t="s">
        <v>1548</v>
      </c>
      <c r="CH245" s="373">
        <v>60</v>
      </c>
      <c r="CI245" s="373">
        <v>53</v>
      </c>
      <c r="CJ245" s="373">
        <v>88.333333333333329</v>
      </c>
      <c r="CK245" s="373">
        <v>0</v>
      </c>
      <c r="CL245" s="373">
        <v>5</v>
      </c>
      <c r="CM245" s="373" t="s">
        <v>1548</v>
      </c>
      <c r="CN245" s="373">
        <v>40</v>
      </c>
      <c r="CO245" s="373">
        <v>10</v>
      </c>
      <c r="CP245" s="373">
        <v>25</v>
      </c>
      <c r="CQ245" s="373">
        <v>105</v>
      </c>
      <c r="CR245" s="373">
        <v>66</v>
      </c>
      <c r="CS245" s="373">
        <v>62.857142857142854</v>
      </c>
      <c r="CT245" s="373">
        <v>0</v>
      </c>
      <c r="CU245" s="373">
        <v>0</v>
      </c>
      <c r="CV245" s="373" t="s">
        <v>1548</v>
      </c>
      <c r="CW245" s="373">
        <v>0</v>
      </c>
      <c r="CX245" s="373">
        <v>0</v>
      </c>
      <c r="CY245" s="373" t="s">
        <v>1548</v>
      </c>
    </row>
    <row r="246" spans="1:103" ht="56.25" x14ac:dyDescent="0.25">
      <c r="A246" s="401" t="s">
        <v>1539</v>
      </c>
      <c r="B246" s="405" t="s">
        <v>1491</v>
      </c>
      <c r="C246" s="255" t="s">
        <v>1540</v>
      </c>
      <c r="D246" s="255" t="s">
        <v>1541</v>
      </c>
      <c r="E246" s="379">
        <v>146</v>
      </c>
      <c r="F246" s="368">
        <v>179</v>
      </c>
      <c r="G246" s="369">
        <v>1.226027397260274</v>
      </c>
      <c r="H246" s="380">
        <v>0</v>
      </c>
      <c r="I246" s="371">
        <v>0</v>
      </c>
      <c r="J246" s="371" t="s">
        <v>1548</v>
      </c>
      <c r="K246" s="382">
        <v>8</v>
      </c>
      <c r="L246" s="373">
        <v>16</v>
      </c>
      <c r="M246" s="374">
        <v>200</v>
      </c>
      <c r="N246" s="372">
        <v>0</v>
      </c>
      <c r="O246" s="373">
        <v>0</v>
      </c>
      <c r="P246" s="374" t="s">
        <v>1548</v>
      </c>
      <c r="Q246" s="372">
        <v>3</v>
      </c>
      <c r="R246" s="373">
        <v>4</v>
      </c>
      <c r="S246" s="373">
        <v>133.33333333333331</v>
      </c>
      <c r="T246" s="372">
        <v>0</v>
      </c>
      <c r="U246" s="373">
        <v>0</v>
      </c>
      <c r="V246" s="374" t="s">
        <v>1548</v>
      </c>
      <c r="W246" s="372">
        <v>9</v>
      </c>
      <c r="X246" s="373">
        <v>5</v>
      </c>
      <c r="Y246" s="373">
        <v>55.555555555555557</v>
      </c>
      <c r="Z246" s="375">
        <v>0</v>
      </c>
      <c r="AA246" s="373">
        <v>1</v>
      </c>
      <c r="AB246" s="373" t="s">
        <v>1548</v>
      </c>
      <c r="AC246" s="372">
        <v>0</v>
      </c>
      <c r="AD246" s="373">
        <v>0</v>
      </c>
      <c r="AE246" s="373" t="s">
        <v>1548</v>
      </c>
      <c r="AF246" s="375">
        <v>0</v>
      </c>
      <c r="AG246" s="373">
        <v>1</v>
      </c>
      <c r="AH246" s="373" t="s">
        <v>1548</v>
      </c>
      <c r="AI246" s="372">
        <v>0</v>
      </c>
      <c r="AJ246" s="373">
        <v>0</v>
      </c>
      <c r="AK246" s="373" t="s">
        <v>1548</v>
      </c>
      <c r="AL246" s="372">
        <v>0</v>
      </c>
      <c r="AM246" s="373">
        <v>0</v>
      </c>
      <c r="AN246" s="373" t="s">
        <v>1548</v>
      </c>
      <c r="AO246" s="372">
        <v>0</v>
      </c>
      <c r="AP246" s="373">
        <v>0</v>
      </c>
      <c r="AQ246" s="373" t="s">
        <v>1548</v>
      </c>
      <c r="AR246" s="375">
        <v>0</v>
      </c>
      <c r="AS246" s="373">
        <v>0</v>
      </c>
      <c r="AT246" s="373" t="s">
        <v>1548</v>
      </c>
      <c r="AU246" s="373">
        <v>30</v>
      </c>
      <c r="AV246" s="373">
        <v>55</v>
      </c>
      <c r="AW246" s="373">
        <v>183.33333333333331</v>
      </c>
      <c r="AX246" s="373">
        <v>0</v>
      </c>
      <c r="AY246" s="373">
        <v>0</v>
      </c>
      <c r="AZ246" s="373" t="s">
        <v>1548</v>
      </c>
      <c r="BA246" s="373">
        <v>11</v>
      </c>
      <c r="BB246" s="373">
        <v>10</v>
      </c>
      <c r="BC246" s="373">
        <v>90.909090909090907</v>
      </c>
      <c r="BD246" s="373">
        <v>0</v>
      </c>
      <c r="BE246" s="373">
        <v>0</v>
      </c>
      <c r="BF246" s="373" t="s">
        <v>1548</v>
      </c>
      <c r="BG246" s="373">
        <v>0</v>
      </c>
      <c r="BH246" s="373">
        <v>0</v>
      </c>
      <c r="BI246" s="373" t="s">
        <v>1548</v>
      </c>
      <c r="BJ246" s="373">
        <v>5</v>
      </c>
      <c r="BK246" s="373">
        <v>0</v>
      </c>
      <c r="BL246" s="373">
        <v>0</v>
      </c>
      <c r="BM246" s="373">
        <v>0</v>
      </c>
      <c r="BN246" s="373">
        <v>1</v>
      </c>
      <c r="BO246" s="373" t="s">
        <v>1548</v>
      </c>
      <c r="BP246" s="373">
        <v>4</v>
      </c>
      <c r="BQ246" s="373">
        <v>7</v>
      </c>
      <c r="BR246" s="373">
        <v>175</v>
      </c>
      <c r="BS246" s="373">
        <v>1</v>
      </c>
      <c r="BT246" s="373">
        <v>1</v>
      </c>
      <c r="BU246" s="373">
        <v>100</v>
      </c>
      <c r="BV246" s="373">
        <v>0</v>
      </c>
      <c r="BW246" s="373">
        <v>0</v>
      </c>
      <c r="BX246" s="373" t="s">
        <v>1548</v>
      </c>
      <c r="BY246" s="373">
        <v>10</v>
      </c>
      <c r="BZ246" s="373">
        <v>8</v>
      </c>
      <c r="CA246" s="373">
        <v>80</v>
      </c>
      <c r="CB246" s="373">
        <v>2</v>
      </c>
      <c r="CC246" s="373">
        <v>1</v>
      </c>
      <c r="CD246" s="373">
        <v>50</v>
      </c>
      <c r="CE246" s="373">
        <v>0</v>
      </c>
      <c r="CF246" s="373">
        <v>0</v>
      </c>
      <c r="CG246" s="373" t="s">
        <v>1548</v>
      </c>
      <c r="CH246" s="373">
        <v>32</v>
      </c>
      <c r="CI246" s="373">
        <v>33</v>
      </c>
      <c r="CJ246" s="373">
        <v>103.125</v>
      </c>
      <c r="CK246" s="373">
        <v>0</v>
      </c>
      <c r="CL246" s="373">
        <v>3</v>
      </c>
      <c r="CM246" s="373" t="s">
        <v>1548</v>
      </c>
      <c r="CN246" s="373">
        <v>13</v>
      </c>
      <c r="CO246" s="373">
        <v>14</v>
      </c>
      <c r="CP246" s="373">
        <v>107.69230769230769</v>
      </c>
      <c r="CQ246" s="373">
        <v>18</v>
      </c>
      <c r="CR246" s="373">
        <v>19</v>
      </c>
      <c r="CS246" s="373">
        <v>105.55555555555556</v>
      </c>
      <c r="CT246" s="373">
        <v>0</v>
      </c>
      <c r="CU246" s="373">
        <v>0</v>
      </c>
      <c r="CV246" s="373" t="s">
        <v>1548</v>
      </c>
      <c r="CW246" s="373">
        <v>0</v>
      </c>
      <c r="CX246" s="373">
        <v>0</v>
      </c>
      <c r="CY246" s="373" t="s">
        <v>1548</v>
      </c>
    </row>
    <row r="247" spans="1:103" ht="56.25" x14ac:dyDescent="0.25">
      <c r="A247" s="401" t="s">
        <v>1542</v>
      </c>
      <c r="B247" s="405" t="s">
        <v>1491</v>
      </c>
      <c r="C247" s="255" t="s">
        <v>1543</v>
      </c>
      <c r="D247" s="255" t="s">
        <v>1541</v>
      </c>
      <c r="E247" s="379">
        <v>55</v>
      </c>
      <c r="F247" s="368">
        <v>32</v>
      </c>
      <c r="G247" s="369">
        <v>0.58181818181818179</v>
      </c>
      <c r="H247" s="380">
        <v>0</v>
      </c>
      <c r="I247" s="371">
        <v>0</v>
      </c>
      <c r="J247" s="371" t="s">
        <v>1548</v>
      </c>
      <c r="K247" s="382">
        <v>17</v>
      </c>
      <c r="L247" s="373">
        <v>3</v>
      </c>
      <c r="M247" s="374">
        <v>17.647058823529413</v>
      </c>
      <c r="N247" s="372">
        <v>0</v>
      </c>
      <c r="O247" s="373">
        <v>0</v>
      </c>
      <c r="P247" s="374" t="s">
        <v>1548</v>
      </c>
      <c r="Q247" s="372">
        <v>2</v>
      </c>
      <c r="R247" s="373">
        <v>0</v>
      </c>
      <c r="S247" s="373">
        <v>0</v>
      </c>
      <c r="T247" s="372">
        <v>0</v>
      </c>
      <c r="U247" s="373">
        <v>0</v>
      </c>
      <c r="V247" s="374" t="s">
        <v>1548</v>
      </c>
      <c r="W247" s="372">
        <v>2</v>
      </c>
      <c r="X247" s="373">
        <v>2</v>
      </c>
      <c r="Y247" s="373">
        <v>100</v>
      </c>
      <c r="Z247" s="375">
        <v>3</v>
      </c>
      <c r="AA247" s="373">
        <v>0</v>
      </c>
      <c r="AB247" s="373">
        <v>0</v>
      </c>
      <c r="AC247" s="372">
        <v>0</v>
      </c>
      <c r="AD247" s="373">
        <v>0</v>
      </c>
      <c r="AE247" s="373" t="s">
        <v>1548</v>
      </c>
      <c r="AF247" s="375">
        <v>0</v>
      </c>
      <c r="AG247" s="373">
        <v>0</v>
      </c>
      <c r="AH247" s="373" t="s">
        <v>1548</v>
      </c>
      <c r="AI247" s="372">
        <v>0</v>
      </c>
      <c r="AJ247" s="373">
        <v>0</v>
      </c>
      <c r="AK247" s="373" t="s">
        <v>1548</v>
      </c>
      <c r="AL247" s="372">
        <v>1</v>
      </c>
      <c r="AM247" s="373">
        <v>2</v>
      </c>
      <c r="AN247" s="373">
        <v>200</v>
      </c>
      <c r="AO247" s="372">
        <v>0</v>
      </c>
      <c r="AP247" s="373">
        <v>0</v>
      </c>
      <c r="AQ247" s="373" t="s">
        <v>1548</v>
      </c>
      <c r="AR247" s="375">
        <v>2</v>
      </c>
      <c r="AS247" s="373">
        <v>4</v>
      </c>
      <c r="AT247" s="373">
        <v>200</v>
      </c>
      <c r="AU247" s="373">
        <v>4</v>
      </c>
      <c r="AV247" s="373">
        <v>4</v>
      </c>
      <c r="AW247" s="373">
        <v>100</v>
      </c>
      <c r="AX247" s="373">
        <v>0</v>
      </c>
      <c r="AY247" s="373">
        <v>0</v>
      </c>
      <c r="AZ247" s="373" t="s">
        <v>1548</v>
      </c>
      <c r="BA247" s="373">
        <v>9</v>
      </c>
      <c r="BB247" s="373">
        <v>6</v>
      </c>
      <c r="BC247" s="373">
        <v>66.666666666666657</v>
      </c>
      <c r="BD247" s="373">
        <v>0</v>
      </c>
      <c r="BE247" s="373">
        <v>0</v>
      </c>
      <c r="BF247" s="373" t="s">
        <v>1548</v>
      </c>
      <c r="BG247" s="373">
        <v>0</v>
      </c>
      <c r="BH247" s="373">
        <v>0</v>
      </c>
      <c r="BI247" s="373" t="s">
        <v>1548</v>
      </c>
      <c r="BJ247" s="373">
        <v>1</v>
      </c>
      <c r="BK247" s="373">
        <v>0</v>
      </c>
      <c r="BL247" s="373">
        <v>0</v>
      </c>
      <c r="BM247" s="373">
        <v>3</v>
      </c>
      <c r="BN247" s="373">
        <v>3</v>
      </c>
      <c r="BO247" s="373">
        <v>100</v>
      </c>
      <c r="BP247" s="373">
        <v>1</v>
      </c>
      <c r="BQ247" s="373">
        <v>1</v>
      </c>
      <c r="BR247" s="373">
        <v>100</v>
      </c>
      <c r="BS247" s="373">
        <v>1</v>
      </c>
      <c r="BT247" s="373">
        <v>0</v>
      </c>
      <c r="BU247" s="373">
        <v>0</v>
      </c>
      <c r="BV247" s="373">
        <v>0</v>
      </c>
      <c r="BW247" s="373">
        <v>0</v>
      </c>
      <c r="BX247" s="373" t="s">
        <v>1548</v>
      </c>
      <c r="BY247" s="373">
        <v>2</v>
      </c>
      <c r="BZ247" s="373">
        <v>2</v>
      </c>
      <c r="CA247" s="373">
        <v>100</v>
      </c>
      <c r="CB247" s="373">
        <v>2</v>
      </c>
      <c r="CC247" s="373">
        <v>0</v>
      </c>
      <c r="CD247" s="373">
        <v>0</v>
      </c>
      <c r="CE247" s="373">
        <v>0</v>
      </c>
      <c r="CF247" s="373">
        <v>0</v>
      </c>
      <c r="CG247" s="373" t="s">
        <v>1548</v>
      </c>
      <c r="CH247" s="373">
        <v>5</v>
      </c>
      <c r="CI247" s="373">
        <v>5</v>
      </c>
      <c r="CJ247" s="373">
        <v>100</v>
      </c>
      <c r="CK247" s="373">
        <v>0</v>
      </c>
      <c r="CL247" s="373">
        <v>0</v>
      </c>
      <c r="CM247" s="373" t="s">
        <v>1548</v>
      </c>
      <c r="CN247" s="373">
        <v>0</v>
      </c>
      <c r="CO247" s="373">
        <v>0</v>
      </c>
      <c r="CP247" s="373" t="s">
        <v>1548</v>
      </c>
      <c r="CQ247" s="373">
        <v>0</v>
      </c>
      <c r="CR247" s="373">
        <v>0</v>
      </c>
      <c r="CS247" s="373" t="s">
        <v>1548</v>
      </c>
      <c r="CT247" s="373">
        <v>0</v>
      </c>
      <c r="CU247" s="373">
        <v>0</v>
      </c>
      <c r="CV247" s="373" t="s">
        <v>1548</v>
      </c>
      <c r="CW247" s="373">
        <v>0</v>
      </c>
      <c r="CX247" s="373">
        <v>0</v>
      </c>
      <c r="CY247" s="373" t="s">
        <v>1548</v>
      </c>
    </row>
    <row r="248" spans="1:103" ht="56.25" x14ac:dyDescent="0.25">
      <c r="A248" s="401" t="s">
        <v>1544</v>
      </c>
      <c r="B248" s="405" t="s">
        <v>1491</v>
      </c>
      <c r="C248" s="255" t="s">
        <v>1545</v>
      </c>
      <c r="D248" s="255" t="s">
        <v>1546</v>
      </c>
      <c r="E248" s="379">
        <v>9843</v>
      </c>
      <c r="F248" s="368">
        <v>10082</v>
      </c>
      <c r="G248" s="369">
        <v>1.0242812150767042</v>
      </c>
      <c r="H248" s="380">
        <v>65</v>
      </c>
      <c r="I248" s="381">
        <v>44</v>
      </c>
      <c r="J248" s="371">
        <v>67.692307692307693</v>
      </c>
      <c r="K248" s="382">
        <v>972</v>
      </c>
      <c r="L248" s="371">
        <v>424</v>
      </c>
      <c r="M248" s="371">
        <v>43.621399176954732</v>
      </c>
      <c r="N248" s="372">
        <v>124</v>
      </c>
      <c r="O248" s="373">
        <v>151</v>
      </c>
      <c r="P248" s="374">
        <v>121.7741935483871</v>
      </c>
      <c r="Q248" s="372">
        <v>246</v>
      </c>
      <c r="R248" s="373">
        <v>315</v>
      </c>
      <c r="S248" s="373">
        <v>128.04878048780489</v>
      </c>
      <c r="T248" s="372">
        <v>233</v>
      </c>
      <c r="U248" s="373">
        <v>214</v>
      </c>
      <c r="V248" s="374">
        <v>91.845493562231766</v>
      </c>
      <c r="W248" s="372">
        <v>512</v>
      </c>
      <c r="X248" s="373">
        <v>503</v>
      </c>
      <c r="Y248" s="373">
        <v>98.2421875</v>
      </c>
      <c r="Z248" s="375">
        <v>278</v>
      </c>
      <c r="AA248" s="373">
        <v>245</v>
      </c>
      <c r="AB248" s="373">
        <v>88.129496402877692</v>
      </c>
      <c r="AC248" s="372">
        <v>150</v>
      </c>
      <c r="AD248" s="373">
        <v>150</v>
      </c>
      <c r="AE248" s="373">
        <v>100</v>
      </c>
      <c r="AF248" s="375">
        <v>156</v>
      </c>
      <c r="AG248" s="373">
        <v>256</v>
      </c>
      <c r="AH248" s="373">
        <v>164.10256410256409</v>
      </c>
      <c r="AI248" s="372">
        <v>220</v>
      </c>
      <c r="AJ248" s="373">
        <v>258</v>
      </c>
      <c r="AK248" s="373">
        <v>117.27272727272727</v>
      </c>
      <c r="AL248" s="372">
        <v>215</v>
      </c>
      <c r="AM248" s="373">
        <v>153</v>
      </c>
      <c r="AN248" s="373">
        <v>71.16279069767441</v>
      </c>
      <c r="AO248" s="372">
        <v>105</v>
      </c>
      <c r="AP248" s="373">
        <v>121</v>
      </c>
      <c r="AQ248" s="373">
        <v>115.23809523809523</v>
      </c>
      <c r="AR248" s="375">
        <v>248</v>
      </c>
      <c r="AS248" s="373">
        <v>250</v>
      </c>
      <c r="AT248" s="373">
        <v>100.80645161290323</v>
      </c>
      <c r="AU248" s="373">
        <v>1915</v>
      </c>
      <c r="AV248" s="373">
        <v>2000</v>
      </c>
      <c r="AW248" s="373">
        <v>104.43864229765015</v>
      </c>
      <c r="AX248" s="373">
        <v>40</v>
      </c>
      <c r="AY248" s="373">
        <v>49</v>
      </c>
      <c r="AZ248" s="373">
        <v>122.50000000000001</v>
      </c>
      <c r="BA248" s="373">
        <v>0</v>
      </c>
      <c r="BB248" s="373">
        <v>0</v>
      </c>
      <c r="BC248" s="373" t="s">
        <v>1548</v>
      </c>
      <c r="BD248" s="373">
        <v>105</v>
      </c>
      <c r="BE248" s="373">
        <v>111</v>
      </c>
      <c r="BF248" s="373">
        <v>105.71428571428572</v>
      </c>
      <c r="BG248" s="373">
        <v>132</v>
      </c>
      <c r="BH248" s="373">
        <v>214</v>
      </c>
      <c r="BI248" s="373">
        <v>162.12121212121212</v>
      </c>
      <c r="BJ248" s="373">
        <v>256</v>
      </c>
      <c r="BK248" s="373">
        <v>375</v>
      </c>
      <c r="BL248" s="373">
        <v>146.484375</v>
      </c>
      <c r="BM248" s="373">
        <v>528</v>
      </c>
      <c r="BN248" s="373">
        <v>548</v>
      </c>
      <c r="BO248" s="373">
        <v>103.78787878787878</v>
      </c>
      <c r="BP248" s="373">
        <v>0</v>
      </c>
      <c r="BQ248" s="373">
        <v>229</v>
      </c>
      <c r="BR248" s="373" t="s">
        <v>1548</v>
      </c>
      <c r="BS248" s="373">
        <v>412</v>
      </c>
      <c r="BT248" s="373">
        <v>412</v>
      </c>
      <c r="BU248" s="373">
        <v>100</v>
      </c>
      <c r="BV248" s="373">
        <v>120</v>
      </c>
      <c r="BW248" s="373">
        <v>252</v>
      </c>
      <c r="BX248" s="373">
        <v>210</v>
      </c>
      <c r="BY248" s="373">
        <v>350</v>
      </c>
      <c r="BZ248" s="373">
        <v>326</v>
      </c>
      <c r="CA248" s="373">
        <v>93.142857142857139</v>
      </c>
      <c r="CB248" s="373">
        <v>435</v>
      </c>
      <c r="CC248" s="373">
        <v>452</v>
      </c>
      <c r="CD248" s="373">
        <v>103.90804597701148</v>
      </c>
      <c r="CE248" s="373">
        <v>19</v>
      </c>
      <c r="CF248" s="373">
        <v>22</v>
      </c>
      <c r="CG248" s="373">
        <v>115.78947368421053</v>
      </c>
      <c r="CH248" s="373">
        <v>540</v>
      </c>
      <c r="CI248" s="373">
        <v>626</v>
      </c>
      <c r="CJ248" s="373">
        <v>115.92592592592592</v>
      </c>
      <c r="CK248" s="373">
        <v>329</v>
      </c>
      <c r="CL248" s="373">
        <v>324</v>
      </c>
      <c r="CM248" s="373">
        <v>98.480243161094222</v>
      </c>
      <c r="CN248" s="373">
        <v>529</v>
      </c>
      <c r="CO248" s="373">
        <v>391</v>
      </c>
      <c r="CP248" s="373">
        <v>73.91304347826086</v>
      </c>
      <c r="CQ248" s="373">
        <v>435</v>
      </c>
      <c r="CR248" s="373">
        <v>478</v>
      </c>
      <c r="CS248" s="373">
        <v>109.88505747126436</v>
      </c>
      <c r="CT248" s="373">
        <v>150</v>
      </c>
      <c r="CU248" s="373">
        <v>150</v>
      </c>
      <c r="CV248" s="373">
        <v>100</v>
      </c>
      <c r="CW248" s="373">
        <v>24</v>
      </c>
      <c r="CX248" s="373">
        <v>39</v>
      </c>
      <c r="CY248" s="373">
        <v>162.5</v>
      </c>
    </row>
  </sheetData>
  <mergeCells count="4">
    <mergeCell ref="A4:A6"/>
    <mergeCell ref="B4:B6"/>
    <mergeCell ref="C4:C6"/>
    <mergeCell ref="D4:D6"/>
  </mergeCells>
  <conditionalFormatting sqref="A214:B214 E214:CY215 B215 A216:CY248 A4:CY4 A1:B3 D1:CY3 A7:CY213 E5:CY6">
    <cfRule type="cellIs" dxfId="416" priority="2" operator="equal">
      <formula>0</formula>
    </cfRule>
  </conditionalFormatting>
  <conditionalFormatting sqref="H9 H58 H11:H15 H21:H22 H26:H27 H32:H34 H86 H108 H142 H153 H190 H199 H209 H226">
    <cfRule type="cellIs" dxfId="415" priority="181" operator="between">
      <formula>0</formula>
      <formula>0</formula>
    </cfRule>
  </conditionalFormatting>
  <conditionalFormatting sqref="J4:J5 J7:J9 J58 J11:J15 J21:J22 J26:J27 J32:J34 J86 J108 J142 J153 J190 J199 J209 J226">
    <cfRule type="containsErrors" dxfId="414" priority="180">
      <formula>ISERROR(J4)</formula>
    </cfRule>
  </conditionalFormatting>
  <conditionalFormatting sqref="P5 V5 AB5 AH5 AN5 AT5 AZ5 BF5 BL5 BR5 BX5 CD5 CJ5 CP5 CV5">
    <cfRule type="containsErrors" dxfId="413" priority="179">
      <formula>ISERROR(P5)</formula>
    </cfRule>
  </conditionalFormatting>
  <conditionalFormatting sqref="N9">
    <cfRule type="cellIs" dxfId="412" priority="178" operator="between">
      <formula>0</formula>
      <formula>0</formula>
    </cfRule>
  </conditionalFormatting>
  <conditionalFormatting sqref="H10">
    <cfRule type="cellIs" dxfId="411" priority="177" operator="between">
      <formula>0</formula>
      <formula>0</formula>
    </cfRule>
  </conditionalFormatting>
  <conditionalFormatting sqref="J10">
    <cfRule type="containsErrors" dxfId="410" priority="176">
      <formula>ISERROR(J10)</formula>
    </cfRule>
  </conditionalFormatting>
  <conditionalFormatting sqref="N10">
    <cfRule type="cellIs" dxfId="409" priority="175" operator="between">
      <formula>0</formula>
      <formula>0</formula>
    </cfRule>
  </conditionalFormatting>
  <conditionalFormatting sqref="H16:H20">
    <cfRule type="cellIs" dxfId="408" priority="174" operator="between">
      <formula>0</formula>
      <formula>0</formula>
    </cfRule>
  </conditionalFormatting>
  <conditionalFormatting sqref="J16:J20">
    <cfRule type="containsErrors" dxfId="407" priority="173">
      <formula>ISERROR(J16)</formula>
    </cfRule>
  </conditionalFormatting>
  <conditionalFormatting sqref="N16:N20">
    <cfRule type="cellIs" dxfId="406" priority="172" operator="between">
      <formula>0</formula>
      <formula>0</formula>
    </cfRule>
  </conditionalFormatting>
  <conditionalFormatting sqref="H23:H25">
    <cfRule type="cellIs" dxfId="405" priority="171" operator="between">
      <formula>0</formula>
      <formula>0</formula>
    </cfRule>
  </conditionalFormatting>
  <conditionalFormatting sqref="J23:J25">
    <cfRule type="containsErrors" dxfId="404" priority="170">
      <formula>ISERROR(J23)</formula>
    </cfRule>
  </conditionalFormatting>
  <conditionalFormatting sqref="N23:N25">
    <cfRule type="cellIs" dxfId="403" priority="169" operator="between">
      <formula>0</formula>
      <formula>0</formula>
    </cfRule>
  </conditionalFormatting>
  <conditionalFormatting sqref="H28:H31">
    <cfRule type="cellIs" dxfId="402" priority="168" operator="between">
      <formula>0</formula>
      <formula>0</formula>
    </cfRule>
  </conditionalFormatting>
  <conditionalFormatting sqref="J28:J31">
    <cfRule type="containsErrors" dxfId="401" priority="167">
      <formula>ISERROR(J28)</formula>
    </cfRule>
  </conditionalFormatting>
  <conditionalFormatting sqref="N28:N31">
    <cfRule type="cellIs" dxfId="400" priority="166" operator="between">
      <formula>0</formula>
      <formula>0</formula>
    </cfRule>
  </conditionalFormatting>
  <conditionalFormatting sqref="H35:H57">
    <cfRule type="cellIs" dxfId="399" priority="165" operator="between">
      <formula>0</formula>
      <formula>0</formula>
    </cfRule>
  </conditionalFormatting>
  <conditionalFormatting sqref="J35:J57">
    <cfRule type="containsErrors" dxfId="398" priority="164">
      <formula>ISERROR(J35)</formula>
    </cfRule>
  </conditionalFormatting>
  <conditionalFormatting sqref="N35:N57">
    <cfRule type="cellIs" dxfId="397" priority="163" operator="between">
      <formula>0</formula>
      <formula>0</formula>
    </cfRule>
  </conditionalFormatting>
  <conditionalFormatting sqref="H59:H85">
    <cfRule type="cellIs" dxfId="396" priority="162" operator="between">
      <formula>0</formula>
      <formula>0</formula>
    </cfRule>
  </conditionalFormatting>
  <conditionalFormatting sqref="J59:J85">
    <cfRule type="containsErrors" dxfId="395" priority="161">
      <formula>ISERROR(J59)</formula>
    </cfRule>
  </conditionalFormatting>
  <conditionalFormatting sqref="N59:N85">
    <cfRule type="cellIs" dxfId="394" priority="160" operator="between">
      <formula>0</formula>
      <formula>0</formula>
    </cfRule>
  </conditionalFormatting>
  <conditionalFormatting sqref="H87:H107">
    <cfRule type="cellIs" dxfId="393" priority="159" operator="between">
      <formula>0</formula>
      <formula>0</formula>
    </cfRule>
  </conditionalFormatting>
  <conditionalFormatting sqref="J87 J92:J107">
    <cfRule type="containsErrors" dxfId="392" priority="158">
      <formula>ISERROR(J87)</formula>
    </cfRule>
  </conditionalFormatting>
  <conditionalFormatting sqref="N87:N107">
    <cfRule type="cellIs" dxfId="391" priority="157" operator="between">
      <formula>0</formula>
      <formula>0</formula>
    </cfRule>
  </conditionalFormatting>
  <conditionalFormatting sqref="H109:H141">
    <cfRule type="cellIs" dxfId="390" priority="156" operator="between">
      <formula>0</formula>
      <formula>0</formula>
    </cfRule>
  </conditionalFormatting>
  <conditionalFormatting sqref="J109:J125 J131:J141">
    <cfRule type="containsErrors" dxfId="389" priority="155">
      <formula>ISERROR(J109)</formula>
    </cfRule>
  </conditionalFormatting>
  <conditionalFormatting sqref="N109:N141">
    <cfRule type="cellIs" dxfId="388" priority="154" operator="between">
      <formula>0</formula>
      <formula>0</formula>
    </cfRule>
  </conditionalFormatting>
  <conditionalFormatting sqref="H143:H152">
    <cfRule type="cellIs" dxfId="387" priority="153" operator="between">
      <formula>0</formula>
      <formula>0</formula>
    </cfRule>
  </conditionalFormatting>
  <conditionalFormatting sqref="J143:J152">
    <cfRule type="containsErrors" dxfId="386" priority="152">
      <formula>ISERROR(J143)</formula>
    </cfRule>
  </conditionalFormatting>
  <conditionalFormatting sqref="N143:N152">
    <cfRule type="cellIs" dxfId="385" priority="151" operator="between">
      <formula>0</formula>
      <formula>0</formula>
    </cfRule>
  </conditionalFormatting>
  <conditionalFormatting sqref="H154:H189">
    <cfRule type="cellIs" dxfId="384" priority="150" operator="between">
      <formula>0</formula>
      <formula>0</formula>
    </cfRule>
  </conditionalFormatting>
  <conditionalFormatting sqref="J154:J189">
    <cfRule type="containsErrors" dxfId="383" priority="149">
      <formula>ISERROR(J154)</formula>
    </cfRule>
  </conditionalFormatting>
  <conditionalFormatting sqref="N154:N189">
    <cfRule type="cellIs" dxfId="382" priority="148" operator="between">
      <formula>0</formula>
      <formula>0</formula>
    </cfRule>
  </conditionalFormatting>
  <conditionalFormatting sqref="H191:H198">
    <cfRule type="cellIs" dxfId="381" priority="147" operator="between">
      <formula>0</formula>
      <formula>0</formula>
    </cfRule>
  </conditionalFormatting>
  <conditionalFormatting sqref="J191:J198">
    <cfRule type="containsErrors" dxfId="380" priority="146">
      <formula>ISERROR(J191)</formula>
    </cfRule>
  </conditionalFormatting>
  <conditionalFormatting sqref="N191:N198">
    <cfRule type="cellIs" dxfId="379" priority="145" operator="between">
      <formula>0</formula>
      <formula>0</formula>
    </cfRule>
  </conditionalFormatting>
  <conditionalFormatting sqref="H200:H208">
    <cfRule type="cellIs" dxfId="378" priority="144" operator="between">
      <formula>0</formula>
      <formula>0</formula>
    </cfRule>
  </conditionalFormatting>
  <conditionalFormatting sqref="J200:J202">
    <cfRule type="containsErrors" dxfId="377" priority="143">
      <formula>ISERROR(J200)</formula>
    </cfRule>
  </conditionalFormatting>
  <conditionalFormatting sqref="N200:N208">
    <cfRule type="cellIs" dxfId="376" priority="142" operator="between">
      <formula>0</formula>
      <formula>0</formula>
    </cfRule>
  </conditionalFormatting>
  <conditionalFormatting sqref="H210:H225">
    <cfRule type="cellIs" dxfId="375" priority="141" operator="between">
      <formula>0</formula>
      <formula>0</formula>
    </cfRule>
  </conditionalFormatting>
  <conditionalFormatting sqref="N210:N225">
    <cfRule type="cellIs" dxfId="374" priority="140" operator="between">
      <formula>0</formula>
      <formula>0</formula>
    </cfRule>
  </conditionalFormatting>
  <conditionalFormatting sqref="H227:H248">
    <cfRule type="cellIs" dxfId="373" priority="139" operator="between">
      <formula>0</formula>
      <formula>0</formula>
    </cfRule>
  </conditionalFormatting>
  <conditionalFormatting sqref="J248">
    <cfRule type="containsErrors" dxfId="372" priority="138">
      <formula>ISERROR(J248)</formula>
    </cfRule>
  </conditionalFormatting>
  <conditionalFormatting sqref="N227:N248">
    <cfRule type="cellIs" dxfId="371" priority="137" operator="between">
      <formula>0</formula>
      <formula>0</formula>
    </cfRule>
  </conditionalFormatting>
  <conditionalFormatting sqref="I9">
    <cfRule type="cellIs" dxfId="370" priority="136" operator="between">
      <formula>0</formula>
      <formula>0</formula>
    </cfRule>
  </conditionalFormatting>
  <conditionalFormatting sqref="I10">
    <cfRule type="cellIs" dxfId="369" priority="135" operator="between">
      <formula>0</formula>
      <formula>0</formula>
    </cfRule>
  </conditionalFormatting>
  <conditionalFormatting sqref="I16:I19">
    <cfRule type="cellIs" dxfId="368" priority="134" operator="between">
      <formula>0</formula>
      <formula>0</formula>
    </cfRule>
  </conditionalFormatting>
  <conditionalFormatting sqref="I20:I28">
    <cfRule type="cellIs" dxfId="367" priority="133" operator="between">
      <formula>0</formula>
      <formula>0</formula>
    </cfRule>
  </conditionalFormatting>
  <conditionalFormatting sqref="I29">
    <cfRule type="cellIs" dxfId="366" priority="132" operator="between">
      <formula>0</formula>
      <formula>0</formula>
    </cfRule>
  </conditionalFormatting>
  <conditionalFormatting sqref="I30">
    <cfRule type="cellIs" dxfId="365" priority="131" operator="between">
      <formula>0</formula>
      <formula>0</formula>
    </cfRule>
  </conditionalFormatting>
  <conditionalFormatting sqref="I31">
    <cfRule type="cellIs" dxfId="364" priority="130" operator="between">
      <formula>0</formula>
      <formula>0</formula>
    </cfRule>
  </conditionalFormatting>
  <conditionalFormatting sqref="I42">
    <cfRule type="cellIs" dxfId="363" priority="129" operator="between">
      <formula>0</formula>
      <formula>0</formula>
    </cfRule>
  </conditionalFormatting>
  <conditionalFormatting sqref="I43">
    <cfRule type="cellIs" dxfId="362" priority="128" operator="between">
      <formula>0</formula>
      <formula>0</formula>
    </cfRule>
  </conditionalFormatting>
  <conditionalFormatting sqref="I45">
    <cfRule type="cellIs" dxfId="361" priority="127" operator="between">
      <formula>0</formula>
      <formula>0</formula>
    </cfRule>
  </conditionalFormatting>
  <conditionalFormatting sqref="I49">
    <cfRule type="cellIs" dxfId="360" priority="126" operator="between">
      <formula>0</formula>
      <formula>0</formula>
    </cfRule>
  </conditionalFormatting>
  <conditionalFormatting sqref="I50">
    <cfRule type="cellIs" dxfId="359" priority="125" operator="between">
      <formula>0</formula>
      <formula>0</formula>
    </cfRule>
  </conditionalFormatting>
  <conditionalFormatting sqref="I51:I53">
    <cfRule type="cellIs" dxfId="358" priority="124" operator="between">
      <formula>0</formula>
      <formula>0</formula>
    </cfRule>
  </conditionalFormatting>
  <conditionalFormatting sqref="I54:I56">
    <cfRule type="cellIs" dxfId="357" priority="123" operator="between">
      <formula>0</formula>
      <formula>0</formula>
    </cfRule>
  </conditionalFormatting>
  <conditionalFormatting sqref="I57">
    <cfRule type="cellIs" dxfId="356" priority="122" operator="between">
      <formula>0</formula>
      <formula>0</formula>
    </cfRule>
  </conditionalFormatting>
  <conditionalFormatting sqref="I62">
    <cfRule type="cellIs" dxfId="355" priority="121" operator="between">
      <formula>0</formula>
      <formula>0</formula>
    </cfRule>
  </conditionalFormatting>
  <conditionalFormatting sqref="I65">
    <cfRule type="cellIs" dxfId="354" priority="120" operator="between">
      <formula>0</formula>
      <formula>0</formula>
    </cfRule>
  </conditionalFormatting>
  <conditionalFormatting sqref="I68">
    <cfRule type="cellIs" dxfId="353" priority="119" operator="between">
      <formula>0</formula>
      <formula>0</formula>
    </cfRule>
  </conditionalFormatting>
  <conditionalFormatting sqref="I73">
    <cfRule type="cellIs" dxfId="352" priority="118" operator="between">
      <formula>0</formula>
      <formula>0</formula>
    </cfRule>
  </conditionalFormatting>
  <conditionalFormatting sqref="I74">
    <cfRule type="cellIs" dxfId="351" priority="117" operator="between">
      <formula>0</formula>
      <formula>0</formula>
    </cfRule>
  </conditionalFormatting>
  <conditionalFormatting sqref="I75">
    <cfRule type="cellIs" dxfId="350" priority="116" operator="between">
      <formula>0</formula>
      <formula>0</formula>
    </cfRule>
  </conditionalFormatting>
  <conditionalFormatting sqref="I76">
    <cfRule type="cellIs" dxfId="349" priority="115" operator="between">
      <formula>0</formula>
      <formula>0</formula>
    </cfRule>
  </conditionalFormatting>
  <conditionalFormatting sqref="I77">
    <cfRule type="cellIs" dxfId="348" priority="114" operator="between">
      <formula>0</formula>
      <formula>0</formula>
    </cfRule>
  </conditionalFormatting>
  <conditionalFormatting sqref="I79">
    <cfRule type="cellIs" dxfId="347" priority="113" operator="between">
      <formula>0</formula>
      <formula>0</formula>
    </cfRule>
  </conditionalFormatting>
  <conditionalFormatting sqref="I80">
    <cfRule type="cellIs" dxfId="346" priority="112" operator="between">
      <formula>0</formula>
      <formula>0</formula>
    </cfRule>
  </conditionalFormatting>
  <conditionalFormatting sqref="I81">
    <cfRule type="cellIs" dxfId="345" priority="111" operator="between">
      <formula>0</formula>
      <formula>0</formula>
    </cfRule>
  </conditionalFormatting>
  <conditionalFormatting sqref="I84">
    <cfRule type="cellIs" dxfId="344" priority="110" operator="between">
      <formula>0</formula>
      <formula>0</formula>
    </cfRule>
  </conditionalFormatting>
  <conditionalFormatting sqref="I85">
    <cfRule type="cellIs" dxfId="343" priority="109" operator="between">
      <formula>0</formula>
      <formula>0</formula>
    </cfRule>
  </conditionalFormatting>
  <conditionalFormatting sqref="I88:J91">
    <cfRule type="cellIs" dxfId="342" priority="108" operator="between">
      <formula>0</formula>
      <formula>0</formula>
    </cfRule>
  </conditionalFormatting>
  <conditionalFormatting sqref="I98">
    <cfRule type="cellIs" dxfId="341" priority="107" operator="between">
      <formula>0</formula>
      <formula>0</formula>
    </cfRule>
  </conditionalFormatting>
  <conditionalFormatting sqref="I99">
    <cfRule type="cellIs" dxfId="340" priority="106" operator="between">
      <formula>0</formula>
      <formula>0</formula>
    </cfRule>
  </conditionalFormatting>
  <conditionalFormatting sqref="I100">
    <cfRule type="cellIs" dxfId="339" priority="105" operator="between">
      <formula>0</formula>
      <formula>0</formula>
    </cfRule>
  </conditionalFormatting>
  <conditionalFormatting sqref="I103:I107">
    <cfRule type="cellIs" dxfId="338" priority="104" operator="between">
      <formula>0</formula>
      <formula>0</formula>
    </cfRule>
  </conditionalFormatting>
  <conditionalFormatting sqref="I112">
    <cfRule type="cellIs" dxfId="337" priority="103" operator="between">
      <formula>0</formula>
      <formula>0</formula>
    </cfRule>
  </conditionalFormatting>
  <conditionalFormatting sqref="I113">
    <cfRule type="cellIs" dxfId="336" priority="102" operator="between">
      <formula>0</formula>
      <formula>0</formula>
    </cfRule>
  </conditionalFormatting>
  <conditionalFormatting sqref="I124">
    <cfRule type="cellIs" dxfId="335" priority="101" operator="between">
      <formula>0</formula>
      <formula>0</formula>
    </cfRule>
  </conditionalFormatting>
  <conditionalFormatting sqref="I125">
    <cfRule type="cellIs" dxfId="334" priority="100" operator="between">
      <formula>0</formula>
      <formula>0</formula>
    </cfRule>
  </conditionalFormatting>
  <conditionalFormatting sqref="I126:J130">
    <cfRule type="cellIs" dxfId="333" priority="99" operator="between">
      <formula>0</formula>
      <formula>0</formula>
    </cfRule>
  </conditionalFormatting>
  <conditionalFormatting sqref="I132:I134">
    <cfRule type="cellIs" dxfId="332" priority="98" operator="between">
      <formula>0</formula>
      <formula>0</formula>
    </cfRule>
  </conditionalFormatting>
  <conditionalFormatting sqref="I135:I140">
    <cfRule type="cellIs" dxfId="331" priority="97" operator="between">
      <formula>0</formula>
      <formula>0</formula>
    </cfRule>
  </conditionalFormatting>
  <conditionalFormatting sqref="I145">
    <cfRule type="cellIs" dxfId="330" priority="96" operator="between">
      <formula>0</formula>
      <formula>0</formula>
    </cfRule>
  </conditionalFormatting>
  <conditionalFormatting sqref="I146">
    <cfRule type="cellIs" dxfId="329" priority="95" operator="between">
      <formula>0</formula>
      <formula>0</formula>
    </cfRule>
  </conditionalFormatting>
  <conditionalFormatting sqref="I147">
    <cfRule type="cellIs" dxfId="328" priority="94" operator="between">
      <formula>0</formula>
      <formula>0</formula>
    </cfRule>
  </conditionalFormatting>
  <conditionalFormatting sqref="I148">
    <cfRule type="cellIs" dxfId="327" priority="93" operator="between">
      <formula>0</formula>
      <formula>0</formula>
    </cfRule>
  </conditionalFormatting>
  <conditionalFormatting sqref="I154">
    <cfRule type="cellIs" dxfId="326" priority="92" operator="between">
      <formula>0</formula>
      <formula>0</formula>
    </cfRule>
  </conditionalFormatting>
  <conditionalFormatting sqref="I157">
    <cfRule type="cellIs" dxfId="325" priority="91" operator="between">
      <formula>0</formula>
      <formula>0</formula>
    </cfRule>
  </conditionalFormatting>
  <conditionalFormatting sqref="I158">
    <cfRule type="cellIs" dxfId="324" priority="90" operator="between">
      <formula>0</formula>
      <formula>0</formula>
    </cfRule>
  </conditionalFormatting>
  <conditionalFormatting sqref="I159">
    <cfRule type="cellIs" dxfId="323" priority="89" operator="between">
      <formula>0</formula>
      <formula>0</formula>
    </cfRule>
  </conditionalFormatting>
  <conditionalFormatting sqref="I160">
    <cfRule type="cellIs" dxfId="322" priority="88" operator="between">
      <formula>0</formula>
      <formula>0</formula>
    </cfRule>
  </conditionalFormatting>
  <conditionalFormatting sqref="I161">
    <cfRule type="cellIs" dxfId="321" priority="87" operator="between">
      <formula>0</formula>
      <formula>0</formula>
    </cfRule>
  </conditionalFormatting>
  <conditionalFormatting sqref="I165">
    <cfRule type="cellIs" dxfId="320" priority="86" operator="between">
      <formula>0</formula>
      <formula>0</formula>
    </cfRule>
  </conditionalFormatting>
  <conditionalFormatting sqref="I169">
    <cfRule type="cellIs" dxfId="319" priority="85" operator="between">
      <formula>0</formula>
      <formula>0</formula>
    </cfRule>
  </conditionalFormatting>
  <conditionalFormatting sqref="I170">
    <cfRule type="cellIs" dxfId="318" priority="84" operator="between">
      <formula>0</formula>
      <formula>0</formula>
    </cfRule>
  </conditionalFormatting>
  <conditionalFormatting sqref="I174">
    <cfRule type="cellIs" dxfId="317" priority="83" operator="between">
      <formula>0</formula>
      <formula>0</formula>
    </cfRule>
  </conditionalFormatting>
  <conditionalFormatting sqref="I176">
    <cfRule type="cellIs" dxfId="316" priority="82" operator="between">
      <formula>0</formula>
      <formula>0</formula>
    </cfRule>
  </conditionalFormatting>
  <conditionalFormatting sqref="I177">
    <cfRule type="cellIs" dxfId="315" priority="81" operator="between">
      <formula>0</formula>
      <formula>0</formula>
    </cfRule>
  </conditionalFormatting>
  <conditionalFormatting sqref="I178">
    <cfRule type="cellIs" dxfId="314" priority="80" operator="between">
      <formula>0</formula>
      <formula>0</formula>
    </cfRule>
  </conditionalFormatting>
  <conditionalFormatting sqref="I179">
    <cfRule type="cellIs" dxfId="313" priority="79" operator="between">
      <formula>0</formula>
      <formula>0</formula>
    </cfRule>
  </conditionalFormatting>
  <conditionalFormatting sqref="I180">
    <cfRule type="cellIs" dxfId="312" priority="78" operator="between">
      <formula>0</formula>
      <formula>0</formula>
    </cfRule>
  </conditionalFormatting>
  <conditionalFormatting sqref="I181">
    <cfRule type="cellIs" dxfId="311" priority="77" operator="between">
      <formula>0</formula>
      <formula>0</formula>
    </cfRule>
  </conditionalFormatting>
  <conditionalFormatting sqref="I183">
    <cfRule type="cellIs" dxfId="310" priority="76" operator="between">
      <formula>0</formula>
      <formula>0</formula>
    </cfRule>
  </conditionalFormatting>
  <conditionalFormatting sqref="I184">
    <cfRule type="cellIs" dxfId="309" priority="75" operator="between">
      <formula>0</formula>
      <formula>0</formula>
    </cfRule>
  </conditionalFormatting>
  <conditionalFormatting sqref="I185">
    <cfRule type="cellIs" dxfId="308" priority="74" operator="between">
      <formula>0</formula>
      <formula>0</formula>
    </cfRule>
  </conditionalFormatting>
  <conditionalFormatting sqref="I186">
    <cfRule type="cellIs" dxfId="307" priority="73" operator="between">
      <formula>0</formula>
      <formula>0</formula>
    </cfRule>
  </conditionalFormatting>
  <conditionalFormatting sqref="I187">
    <cfRule type="cellIs" dxfId="306" priority="72" operator="between">
      <formula>0</formula>
      <formula>0</formula>
    </cfRule>
  </conditionalFormatting>
  <conditionalFormatting sqref="I188">
    <cfRule type="cellIs" dxfId="305" priority="71" operator="between">
      <formula>0</formula>
      <formula>0</formula>
    </cfRule>
  </conditionalFormatting>
  <conditionalFormatting sqref="I189">
    <cfRule type="cellIs" dxfId="304" priority="70" operator="between">
      <formula>0</formula>
      <formula>0</formula>
    </cfRule>
  </conditionalFormatting>
  <conditionalFormatting sqref="I192">
    <cfRule type="cellIs" dxfId="303" priority="69" operator="between">
      <formula>0</formula>
      <formula>0</formula>
    </cfRule>
  </conditionalFormatting>
  <conditionalFormatting sqref="I193">
    <cfRule type="cellIs" dxfId="302" priority="68" operator="between">
      <formula>0</formula>
      <formula>0</formula>
    </cfRule>
  </conditionalFormatting>
  <conditionalFormatting sqref="I194">
    <cfRule type="cellIs" dxfId="301" priority="67" operator="between">
      <formula>0</formula>
      <formula>0</formula>
    </cfRule>
  </conditionalFormatting>
  <conditionalFormatting sqref="I203:J208">
    <cfRule type="cellIs" dxfId="300" priority="66" operator="between">
      <formula>0</formula>
      <formula>0</formula>
    </cfRule>
  </conditionalFormatting>
  <conditionalFormatting sqref="I210:J225">
    <cfRule type="cellIs" dxfId="299" priority="65" operator="between">
      <formula>0</formula>
      <formula>0</formula>
    </cfRule>
  </conditionalFormatting>
  <conditionalFormatting sqref="I227:J230">
    <cfRule type="cellIs" dxfId="298" priority="64" operator="between">
      <formula>0</formula>
      <formula>0</formula>
    </cfRule>
  </conditionalFormatting>
  <conditionalFormatting sqref="I231:J243">
    <cfRule type="cellIs" dxfId="297" priority="63" operator="between">
      <formula>0</formula>
      <formula>0</formula>
    </cfRule>
  </conditionalFormatting>
  <conditionalFormatting sqref="I244:J247">
    <cfRule type="cellIs" dxfId="296" priority="62" operator="between">
      <formula>0</formula>
      <formula>0</formula>
    </cfRule>
  </conditionalFormatting>
  <conditionalFormatting sqref="K18:M30">
    <cfRule type="cellIs" dxfId="295" priority="61" operator="between">
      <formula>0</formula>
      <formula>0</formula>
    </cfRule>
  </conditionalFormatting>
  <conditionalFormatting sqref="K37">
    <cfRule type="cellIs" dxfId="294" priority="60" operator="between">
      <formula>0</formula>
      <formula>0</formula>
    </cfRule>
  </conditionalFormatting>
  <conditionalFormatting sqref="K47">
    <cfRule type="cellIs" dxfId="293" priority="59" operator="between">
      <formula>0</formula>
      <formula>0</formula>
    </cfRule>
  </conditionalFormatting>
  <conditionalFormatting sqref="K52">
    <cfRule type="cellIs" dxfId="292" priority="58" operator="between">
      <formula>0</formula>
      <formula>0</formula>
    </cfRule>
  </conditionalFormatting>
  <conditionalFormatting sqref="K53">
    <cfRule type="cellIs" dxfId="291" priority="57" operator="between">
      <formula>0</formula>
      <formula>0</formula>
    </cfRule>
  </conditionalFormatting>
  <conditionalFormatting sqref="K54">
    <cfRule type="cellIs" dxfId="290" priority="56" operator="between">
      <formula>0</formula>
      <formula>0</formula>
    </cfRule>
  </conditionalFormatting>
  <conditionalFormatting sqref="K55">
    <cfRule type="cellIs" dxfId="289" priority="55" operator="between">
      <formula>0</formula>
      <formula>0</formula>
    </cfRule>
  </conditionalFormatting>
  <conditionalFormatting sqref="K59:K62">
    <cfRule type="cellIs" dxfId="288" priority="54" operator="between">
      <formula>0</formula>
      <formula>0</formula>
    </cfRule>
  </conditionalFormatting>
  <conditionalFormatting sqref="K63:K67">
    <cfRule type="cellIs" dxfId="287" priority="53" operator="between">
      <formula>0</formula>
      <formula>0</formula>
    </cfRule>
  </conditionalFormatting>
  <conditionalFormatting sqref="K68:K97">
    <cfRule type="cellIs" dxfId="286" priority="52" operator="between">
      <formula>0</formula>
      <formula>0</formula>
    </cfRule>
  </conditionalFormatting>
  <conditionalFormatting sqref="K124:K140">
    <cfRule type="cellIs" dxfId="285" priority="51" operator="between">
      <formula>0</formula>
      <formula>0</formula>
    </cfRule>
  </conditionalFormatting>
  <conditionalFormatting sqref="K169:K198">
    <cfRule type="cellIs" dxfId="284" priority="50" operator="between">
      <formula>0</formula>
      <formula>0</formula>
    </cfRule>
  </conditionalFormatting>
  <conditionalFormatting sqref="K205:K223">
    <cfRule type="cellIs" dxfId="283" priority="49" operator="between">
      <formula>0</formula>
      <formula>0</formula>
    </cfRule>
  </conditionalFormatting>
  <conditionalFormatting sqref="K227:K248">
    <cfRule type="cellIs" dxfId="282" priority="48" operator="between">
      <formula>0</formula>
      <formula>0</formula>
    </cfRule>
  </conditionalFormatting>
  <conditionalFormatting sqref="L124">
    <cfRule type="cellIs" dxfId="281" priority="47" operator="between">
      <formula>0</formula>
      <formula>0</formula>
    </cfRule>
  </conditionalFormatting>
  <conditionalFormatting sqref="L94:M97">
    <cfRule type="cellIs" dxfId="280" priority="46" operator="between">
      <formula>0</formula>
      <formula>0</formula>
    </cfRule>
  </conditionalFormatting>
  <conditionalFormatting sqref="L63">
    <cfRule type="cellIs" dxfId="279" priority="45" operator="between">
      <formula>0</formula>
      <formula>0</formula>
    </cfRule>
  </conditionalFormatting>
  <conditionalFormatting sqref="L74">
    <cfRule type="cellIs" dxfId="278" priority="44" operator="between">
      <formula>0</formula>
      <formula>0</formula>
    </cfRule>
  </conditionalFormatting>
  <conditionalFormatting sqref="L73">
    <cfRule type="cellIs" dxfId="277" priority="43" operator="between">
      <formula>0</formula>
      <formula>0</formula>
    </cfRule>
  </conditionalFormatting>
  <conditionalFormatting sqref="L125">
    <cfRule type="cellIs" dxfId="276" priority="42" operator="between">
      <formula>0</formula>
      <formula>0</formula>
    </cfRule>
  </conditionalFormatting>
  <conditionalFormatting sqref="L185:M188">
    <cfRule type="cellIs" dxfId="275" priority="41" operator="between">
      <formula>0</formula>
      <formula>0</formula>
    </cfRule>
  </conditionalFormatting>
  <conditionalFormatting sqref="L191:M192 L193">
    <cfRule type="cellIs" dxfId="274" priority="40" operator="between">
      <formula>0</formula>
      <formula>0</formula>
    </cfRule>
  </conditionalFormatting>
  <conditionalFormatting sqref="L194:M198">
    <cfRule type="cellIs" dxfId="273" priority="39" operator="between">
      <formula>0</formula>
      <formula>0</formula>
    </cfRule>
  </conditionalFormatting>
  <conditionalFormatting sqref="M193">
    <cfRule type="cellIs" dxfId="272" priority="38" operator="between">
      <formula>0</formula>
      <formula>0</formula>
    </cfRule>
  </conditionalFormatting>
  <conditionalFormatting sqref="L205:M223">
    <cfRule type="cellIs" dxfId="271" priority="37" operator="between">
      <formula>0</formula>
      <formula>0</formula>
    </cfRule>
  </conditionalFormatting>
  <conditionalFormatting sqref="L227:M230">
    <cfRule type="cellIs" dxfId="270" priority="36" operator="between">
      <formula>0</formula>
      <formula>0</formula>
    </cfRule>
  </conditionalFormatting>
  <conditionalFormatting sqref="M231:M233">
    <cfRule type="cellIs" dxfId="269" priority="35" operator="between">
      <formula>0</formula>
      <formula>0</formula>
    </cfRule>
  </conditionalFormatting>
  <conditionalFormatting sqref="L231">
    <cfRule type="cellIs" dxfId="268" priority="34" operator="between">
      <formula>0</formula>
      <formula>0</formula>
    </cfRule>
  </conditionalFormatting>
  <conditionalFormatting sqref="L232">
    <cfRule type="cellIs" dxfId="267" priority="33" operator="between">
      <formula>0</formula>
      <formula>0</formula>
    </cfRule>
  </conditionalFormatting>
  <conditionalFormatting sqref="L233">
    <cfRule type="cellIs" dxfId="266" priority="32" operator="between">
      <formula>0</formula>
      <formula>0</formula>
    </cfRule>
  </conditionalFormatting>
  <conditionalFormatting sqref="L248:M248">
    <cfRule type="cellIs" dxfId="265" priority="31" operator="between">
      <formula>0</formula>
      <formula>0</formula>
    </cfRule>
  </conditionalFormatting>
  <conditionalFormatting sqref="O29">
    <cfRule type="cellIs" dxfId="264" priority="30" operator="between">
      <formula>0</formula>
      <formula>0</formula>
    </cfRule>
  </conditionalFormatting>
  <conditionalFormatting sqref="O30">
    <cfRule type="cellIs" dxfId="263" priority="29" operator="between">
      <formula>0</formula>
      <formula>0</formula>
    </cfRule>
  </conditionalFormatting>
  <conditionalFormatting sqref="O31">
    <cfRule type="cellIs" dxfId="262" priority="28" operator="between">
      <formula>0</formula>
      <formula>0</formula>
    </cfRule>
  </conditionalFormatting>
  <conditionalFormatting sqref="O40">
    <cfRule type="cellIs" dxfId="261" priority="27" operator="between">
      <formula>0</formula>
      <formula>0</formula>
    </cfRule>
  </conditionalFormatting>
  <conditionalFormatting sqref="O45:P45">
    <cfRule type="cellIs" dxfId="260" priority="26" operator="between">
      <formula>0</formula>
      <formula>0</formula>
    </cfRule>
  </conditionalFormatting>
  <conditionalFormatting sqref="O47">
    <cfRule type="cellIs" dxfId="259" priority="25" operator="between">
      <formula>0</formula>
      <formula>0</formula>
    </cfRule>
  </conditionalFormatting>
  <conditionalFormatting sqref="O48">
    <cfRule type="cellIs" dxfId="258" priority="24" operator="between">
      <formula>0</formula>
      <formula>0</formula>
    </cfRule>
  </conditionalFormatting>
  <conditionalFormatting sqref="O49">
    <cfRule type="cellIs" dxfId="257" priority="23" operator="between">
      <formula>0</formula>
      <formula>0</formula>
    </cfRule>
  </conditionalFormatting>
  <conditionalFormatting sqref="O23">
    <cfRule type="cellIs" dxfId="256" priority="22" operator="between">
      <formula>0</formula>
      <formula>0</formula>
    </cfRule>
  </conditionalFormatting>
  <conditionalFormatting sqref="O78">
    <cfRule type="cellIs" dxfId="255" priority="21" operator="between">
      <formula>0</formula>
      <formula>0</formula>
    </cfRule>
  </conditionalFormatting>
  <conditionalFormatting sqref="O79">
    <cfRule type="cellIs" dxfId="254" priority="20" operator="between">
      <formula>0</formula>
      <formula>0</formula>
    </cfRule>
  </conditionalFormatting>
  <conditionalFormatting sqref="N10:N33">
    <cfRule type="cellIs" dxfId="253" priority="19" operator="between">
      <formula>0</formula>
      <formula>0</formula>
    </cfRule>
  </conditionalFormatting>
  <conditionalFormatting sqref="N35:N57">
    <cfRule type="cellIs" dxfId="252" priority="18" operator="between">
      <formula>0</formula>
      <formula>0</formula>
    </cfRule>
  </conditionalFormatting>
  <conditionalFormatting sqref="N59:N85">
    <cfRule type="cellIs" dxfId="251" priority="17" operator="between">
      <formula>0</formula>
      <formula>0</formula>
    </cfRule>
  </conditionalFormatting>
  <conditionalFormatting sqref="N87:N107">
    <cfRule type="cellIs" dxfId="250" priority="16" operator="between">
      <formula>0</formula>
      <formula>0</formula>
    </cfRule>
  </conditionalFormatting>
  <conditionalFormatting sqref="N109:N141">
    <cfRule type="cellIs" dxfId="249" priority="15" operator="between">
      <formula>0</formula>
      <formula>0</formula>
    </cfRule>
  </conditionalFormatting>
  <conditionalFormatting sqref="N143:N152">
    <cfRule type="cellIs" dxfId="248" priority="14" operator="between">
      <formula>0</formula>
      <formula>0</formula>
    </cfRule>
  </conditionalFormatting>
  <conditionalFormatting sqref="N10:N33">
    <cfRule type="cellIs" dxfId="247" priority="13" operator="between">
      <formula>0</formula>
      <formula>0</formula>
    </cfRule>
  </conditionalFormatting>
  <conditionalFormatting sqref="N35:N57">
    <cfRule type="cellIs" dxfId="246" priority="12" operator="between">
      <formula>0</formula>
      <formula>0</formula>
    </cfRule>
  </conditionalFormatting>
  <conditionalFormatting sqref="N59:N85">
    <cfRule type="cellIs" dxfId="245" priority="11" operator="between">
      <formula>0</formula>
      <formula>0</formula>
    </cfRule>
  </conditionalFormatting>
  <conditionalFormatting sqref="N87:N107">
    <cfRule type="cellIs" dxfId="244" priority="10" operator="between">
      <formula>0</formula>
      <formula>0</formula>
    </cfRule>
  </conditionalFormatting>
  <conditionalFormatting sqref="N109:N141">
    <cfRule type="cellIs" dxfId="243" priority="9" operator="between">
      <formula>0</formula>
      <formula>0</formula>
    </cfRule>
  </conditionalFormatting>
  <conditionalFormatting sqref="N143:N152">
    <cfRule type="cellIs" dxfId="242" priority="8" operator="between">
      <formula>0</formula>
      <formula>0</formula>
    </cfRule>
  </conditionalFormatting>
  <conditionalFormatting sqref="N154:N189">
    <cfRule type="cellIs" dxfId="241" priority="7" operator="between">
      <formula>0</formula>
      <formula>0</formula>
    </cfRule>
  </conditionalFormatting>
  <conditionalFormatting sqref="N191:N198">
    <cfRule type="cellIs" dxfId="240" priority="6" operator="between">
      <formula>0</formula>
      <formula>0</formula>
    </cfRule>
  </conditionalFormatting>
  <conditionalFormatting sqref="N200:N208">
    <cfRule type="cellIs" dxfId="239" priority="5" operator="between">
      <formula>0</formula>
      <formula>0</formula>
    </cfRule>
  </conditionalFormatting>
  <conditionalFormatting sqref="N210:N225">
    <cfRule type="cellIs" dxfId="238" priority="4" operator="between">
      <formula>0</formula>
      <formula>0</formula>
    </cfRule>
  </conditionalFormatting>
  <conditionalFormatting sqref="N227:N248">
    <cfRule type="cellIs" dxfId="237" priority="3" operator="between">
      <formula>0</formula>
      <formula>0</formula>
    </cfRule>
  </conditionalFormatting>
  <conditionalFormatting sqref="J1:J1048576 M1:M1048576 P1:P1048576 S1:S1048576 V1:V1048576 Y1:Y1048576 AB1:AB1048576 AE1:AE1048576 AH1:AH1048576 AK1:AK1048576 AN1:AN1048576 AQ1:AQ1048576 AT1:AT1048576 AW1:AW1048576 AZ1:AZ1048576 BF1:BF1048576 BI1:BI1048576 BL1:BL1048576 BO1:BO1048576 BR1:BR1048576 BU1:BU1048576 BX1:BX1048576 CA1:CA1048576 CD1:CD1048576 CG1:CG1048576 CJ1:CJ1048576 CM1:CM1048576 CP1:CP1048576 CS1:CS1048576 CV1:CV1048576 CY1:CY1048576 BC1:BC1048576">
    <cfRule type="cellIs" dxfId="236" priority="1" operator="greaterThan">
      <formula>100</formula>
    </cfRule>
  </conditionalFormatting>
  <dataValidations count="1">
    <dataValidation type="decimal" allowBlank="1" showInputMessage="1" showErrorMessage="1" sqref="D61:D62 D40">
      <formula1>0</formula1>
      <formula2>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DJ138"/>
  <sheetViews>
    <sheetView zoomScale="85" zoomScaleNormal="85" workbookViewId="0">
      <pane xSplit="5" ySplit="6" topLeftCell="F7" activePane="bottomRight" state="frozen"/>
      <selection pane="topRight" activeCell="F1" sqref="F1"/>
      <selection pane="bottomLeft" activeCell="A7" sqref="A7"/>
      <selection pane="bottomRight" activeCell="B2" sqref="B2"/>
    </sheetView>
  </sheetViews>
  <sheetFormatPr baseColWidth="10" defaultColWidth="20.28515625" defaultRowHeight="45" customHeight="1" x14ac:dyDescent="0.2"/>
  <cols>
    <col min="1" max="1" width="8.5703125" style="1" customWidth="1"/>
    <col min="2" max="2" width="32" style="68" bestFit="1" customWidth="1"/>
    <col min="3" max="3" width="26" style="69" customWidth="1"/>
    <col min="4" max="4" width="22.7109375" style="70" customWidth="1"/>
    <col min="5" max="5" width="31.7109375" style="70" customWidth="1"/>
    <col min="6" max="6" width="19.5703125" style="71" bestFit="1" customWidth="1"/>
    <col min="7" max="7" width="11" style="79" bestFit="1" customWidth="1"/>
    <col min="8" max="8" width="12.28515625" style="73" bestFit="1" customWidth="1"/>
    <col min="9" max="9" width="10.28515625" style="73" bestFit="1" customWidth="1"/>
    <col min="10" max="10" width="8.85546875" style="74" customWidth="1"/>
    <col min="11" max="11" width="8.28515625" style="74" customWidth="1"/>
    <col min="12" max="13" width="7.7109375" style="74" customWidth="1"/>
    <col min="14" max="14" width="7.7109375" style="75" customWidth="1"/>
    <col min="15" max="15" width="8.85546875" style="76" customWidth="1"/>
    <col min="16" max="16" width="9" style="76" customWidth="1"/>
    <col min="17" max="17" width="7.85546875" style="76" customWidth="1"/>
    <col min="18" max="18" width="9" style="76" bestFit="1" customWidth="1"/>
    <col min="19" max="23" width="7.7109375" style="76" customWidth="1"/>
    <col min="24" max="24" width="7.7109375" style="77" customWidth="1"/>
    <col min="25" max="25" width="7.7109375" style="76" customWidth="1"/>
    <col min="26" max="26" width="8.85546875" style="77" customWidth="1"/>
    <col min="27" max="27" width="7.7109375" style="76" customWidth="1"/>
    <col min="28" max="31" width="7.7109375" style="77" customWidth="1"/>
    <col min="32" max="34" width="7.7109375" style="76" customWidth="1"/>
    <col min="35" max="35" width="7.7109375" style="77" customWidth="1"/>
    <col min="36" max="36" width="7.7109375" style="76" customWidth="1"/>
    <col min="37" max="40" width="7.7109375" style="77" customWidth="1"/>
    <col min="41" max="41" width="9.140625" style="76" customWidth="1"/>
    <col min="42" max="42" width="7.7109375" style="77" customWidth="1"/>
    <col min="43" max="43" width="7.7109375" style="76" customWidth="1"/>
    <col min="44" max="44" width="7.7109375" style="77" customWidth="1"/>
    <col min="45" max="45" width="7.7109375" style="76" customWidth="1"/>
    <col min="46" max="49" width="7.7109375" style="77" customWidth="1"/>
    <col min="50" max="50" width="7.7109375" style="76" customWidth="1"/>
    <col min="51" max="51" width="7.7109375" style="77" customWidth="1"/>
    <col min="52" max="52" width="7.7109375" style="76" customWidth="1"/>
    <col min="53" max="53" width="7.7109375" style="77" customWidth="1"/>
    <col min="54" max="54" width="7.7109375" style="76" customWidth="1"/>
    <col min="55" max="58" width="7.7109375" style="78" customWidth="1"/>
    <col min="59" max="59" width="8.5703125" style="78" customWidth="1"/>
    <col min="60" max="112" width="7.7109375" style="78" customWidth="1"/>
    <col min="113" max="113" width="9.42578125" style="78" customWidth="1"/>
    <col min="114" max="16384" width="20.28515625" style="1"/>
  </cols>
  <sheetData>
    <row r="1" spans="1:113" ht="11.25" x14ac:dyDescent="0.2">
      <c r="B1" s="2" t="s">
        <v>0</v>
      </c>
      <c r="C1" s="3"/>
      <c r="D1" s="3"/>
      <c r="E1" s="3"/>
      <c r="F1" s="4"/>
      <c r="G1" s="5"/>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row>
    <row r="2" spans="1:113" ht="15" x14ac:dyDescent="0.25">
      <c r="B2" s="7" t="s">
        <v>1</v>
      </c>
      <c r="C2" s="6"/>
      <c r="D2" s="6"/>
      <c r="E2" s="6"/>
      <c r="F2" s="8"/>
      <c r="G2" s="5"/>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row>
    <row r="3" spans="1:113" ht="14.25" customHeight="1" x14ac:dyDescent="0.2">
      <c r="B3" s="7" t="s">
        <v>455</v>
      </c>
      <c r="C3" s="6"/>
      <c r="D3" s="6"/>
      <c r="E3" s="6"/>
      <c r="F3" s="8"/>
      <c r="G3" s="5"/>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row>
    <row r="4" spans="1:113" ht="11.25" customHeight="1" x14ac:dyDescent="0.2">
      <c r="A4" s="445" t="s">
        <v>2</v>
      </c>
      <c r="B4" s="445" t="s">
        <v>3</v>
      </c>
      <c r="C4" s="445" t="s">
        <v>4</v>
      </c>
      <c r="D4" s="445" t="s">
        <v>5</v>
      </c>
      <c r="E4" s="445" t="s">
        <v>6</v>
      </c>
      <c r="F4" s="446" t="s">
        <v>7</v>
      </c>
      <c r="G4" s="446" t="s">
        <v>8</v>
      </c>
      <c r="H4" s="452"/>
      <c r="I4" s="453"/>
      <c r="J4" s="454" t="s">
        <v>9</v>
      </c>
      <c r="K4" s="454"/>
      <c r="L4" s="454" t="s">
        <v>10</v>
      </c>
      <c r="M4" s="454"/>
      <c r="N4" s="454"/>
      <c r="O4" s="454" t="s">
        <v>11</v>
      </c>
      <c r="P4" s="454"/>
      <c r="Q4" s="454"/>
      <c r="R4" s="448" t="s">
        <v>12</v>
      </c>
      <c r="S4" s="449"/>
      <c r="T4" s="450"/>
      <c r="U4" s="448" t="s">
        <v>13</v>
      </c>
      <c r="V4" s="449"/>
      <c r="W4" s="450"/>
      <c r="X4" s="448" t="s">
        <v>14</v>
      </c>
      <c r="Y4" s="449"/>
      <c r="Z4" s="450"/>
      <c r="AA4" s="448" t="s">
        <v>15</v>
      </c>
      <c r="AB4" s="449"/>
      <c r="AC4" s="450"/>
      <c r="AD4" s="448" t="s">
        <v>16</v>
      </c>
      <c r="AE4" s="449"/>
      <c r="AF4" s="450"/>
      <c r="AG4" s="448" t="s">
        <v>17</v>
      </c>
      <c r="AH4" s="449"/>
      <c r="AI4" s="450"/>
      <c r="AJ4" s="451" t="s">
        <v>18</v>
      </c>
      <c r="AK4" s="451"/>
      <c r="AL4" s="451"/>
      <c r="AM4" s="455" t="s">
        <v>19</v>
      </c>
      <c r="AN4" s="455"/>
      <c r="AO4" s="455"/>
      <c r="AP4" s="455" t="s">
        <v>20</v>
      </c>
      <c r="AQ4" s="455"/>
      <c r="AR4" s="455"/>
      <c r="AS4" s="455" t="s">
        <v>21</v>
      </c>
      <c r="AT4" s="455"/>
      <c r="AU4" s="455"/>
      <c r="AV4" s="455" t="s">
        <v>22</v>
      </c>
      <c r="AW4" s="455"/>
      <c r="AX4" s="455"/>
      <c r="AY4" s="455" t="s">
        <v>23</v>
      </c>
      <c r="AZ4" s="455"/>
      <c r="BA4" s="455"/>
      <c r="BB4" s="451" t="s">
        <v>24</v>
      </c>
      <c r="BC4" s="451"/>
      <c r="BD4" s="451"/>
      <c r="BE4" s="455" t="s">
        <v>25</v>
      </c>
      <c r="BF4" s="455"/>
      <c r="BG4" s="455"/>
      <c r="BH4" s="451" t="s">
        <v>26</v>
      </c>
      <c r="BI4" s="451"/>
      <c r="BJ4" s="451"/>
      <c r="BK4" s="451" t="s">
        <v>27</v>
      </c>
      <c r="BL4" s="451"/>
      <c r="BM4" s="451"/>
      <c r="BN4" s="455" t="s">
        <v>28</v>
      </c>
      <c r="BO4" s="455"/>
      <c r="BP4" s="455"/>
      <c r="BQ4" s="455" t="s">
        <v>29</v>
      </c>
      <c r="BR4" s="455"/>
      <c r="BS4" s="455"/>
      <c r="BT4" s="455" t="s">
        <v>30</v>
      </c>
      <c r="BU4" s="455"/>
      <c r="BV4" s="455"/>
      <c r="BW4" s="455" t="s">
        <v>31</v>
      </c>
      <c r="BX4" s="455"/>
      <c r="BY4" s="455"/>
      <c r="BZ4" s="455" t="s">
        <v>32</v>
      </c>
      <c r="CA4" s="455"/>
      <c r="CB4" s="455"/>
      <c r="CC4" s="451" t="s">
        <v>33</v>
      </c>
      <c r="CD4" s="451"/>
      <c r="CE4" s="451"/>
      <c r="CF4" s="455" t="s">
        <v>34</v>
      </c>
      <c r="CG4" s="455"/>
      <c r="CH4" s="455"/>
      <c r="CI4" s="455" t="s">
        <v>35</v>
      </c>
      <c r="CJ4" s="455"/>
      <c r="CK4" s="455"/>
      <c r="CL4" s="455" t="s">
        <v>36</v>
      </c>
      <c r="CM4" s="455"/>
      <c r="CN4" s="455"/>
      <c r="CO4" s="455" t="s">
        <v>37</v>
      </c>
      <c r="CP4" s="455"/>
      <c r="CQ4" s="455"/>
      <c r="CR4" s="455" t="s">
        <v>38</v>
      </c>
      <c r="CS4" s="455"/>
      <c r="CT4" s="455"/>
      <c r="CU4" s="455" t="s">
        <v>39</v>
      </c>
      <c r="CV4" s="455"/>
      <c r="CW4" s="455"/>
      <c r="CX4" s="451" t="s">
        <v>40</v>
      </c>
      <c r="CY4" s="451"/>
      <c r="CZ4" s="451"/>
      <c r="DA4" s="455" t="s">
        <v>41</v>
      </c>
      <c r="DB4" s="455"/>
      <c r="DC4" s="455"/>
      <c r="DD4" s="455" t="s">
        <v>42</v>
      </c>
      <c r="DE4" s="455"/>
      <c r="DF4" s="455"/>
      <c r="DG4" s="455" t="s">
        <v>43</v>
      </c>
      <c r="DH4" s="455"/>
      <c r="DI4" s="455"/>
    </row>
    <row r="5" spans="1:113" ht="22.5" x14ac:dyDescent="0.2">
      <c r="A5" s="445"/>
      <c r="B5" s="445"/>
      <c r="C5" s="445"/>
      <c r="D5" s="445"/>
      <c r="E5" s="445"/>
      <c r="F5" s="447"/>
      <c r="G5" s="447"/>
      <c r="H5" s="9" t="s">
        <v>44</v>
      </c>
      <c r="I5" s="9" t="s">
        <v>45</v>
      </c>
      <c r="J5" s="10" t="s">
        <v>46</v>
      </c>
      <c r="K5" s="10" t="s">
        <v>47</v>
      </c>
      <c r="L5" s="10" t="s">
        <v>46</v>
      </c>
      <c r="M5" s="10" t="s">
        <v>48</v>
      </c>
      <c r="N5" s="10" t="s">
        <v>47</v>
      </c>
      <c r="O5" s="10" t="s">
        <v>46</v>
      </c>
      <c r="P5" s="10" t="s">
        <v>49</v>
      </c>
      <c r="Q5" s="10" t="s">
        <v>47</v>
      </c>
      <c r="R5" s="10" t="s">
        <v>46</v>
      </c>
      <c r="S5" s="10" t="s">
        <v>49</v>
      </c>
      <c r="T5" s="10" t="s">
        <v>47</v>
      </c>
      <c r="U5" s="10" t="s">
        <v>46</v>
      </c>
      <c r="V5" s="10" t="s">
        <v>49</v>
      </c>
      <c r="W5" s="10" t="s">
        <v>47</v>
      </c>
      <c r="X5" s="10" t="s">
        <v>46</v>
      </c>
      <c r="Y5" s="10" t="s">
        <v>50</v>
      </c>
      <c r="Z5" s="10" t="s">
        <v>47</v>
      </c>
      <c r="AA5" s="10" t="s">
        <v>46</v>
      </c>
      <c r="AB5" s="10" t="s">
        <v>49</v>
      </c>
      <c r="AC5" s="10" t="s">
        <v>47</v>
      </c>
      <c r="AD5" s="10" t="s">
        <v>46</v>
      </c>
      <c r="AE5" s="10" t="s">
        <v>49</v>
      </c>
      <c r="AF5" s="10" t="s">
        <v>47</v>
      </c>
      <c r="AG5" s="10" t="s">
        <v>46</v>
      </c>
      <c r="AH5" s="10" t="s">
        <v>48</v>
      </c>
      <c r="AI5" s="10" t="s">
        <v>47</v>
      </c>
      <c r="AJ5" s="10" t="s">
        <v>46</v>
      </c>
      <c r="AK5" s="10" t="s">
        <v>49</v>
      </c>
      <c r="AL5" s="10" t="s">
        <v>47</v>
      </c>
      <c r="AM5" s="10" t="s">
        <v>46</v>
      </c>
      <c r="AN5" s="10" t="s">
        <v>49</v>
      </c>
      <c r="AO5" s="10" t="s">
        <v>47</v>
      </c>
      <c r="AP5" s="10" t="s">
        <v>46</v>
      </c>
      <c r="AQ5" s="10" t="s">
        <v>49</v>
      </c>
      <c r="AR5" s="10" t="s">
        <v>47</v>
      </c>
      <c r="AS5" s="10" t="s">
        <v>46</v>
      </c>
      <c r="AT5" s="10" t="s">
        <v>49</v>
      </c>
      <c r="AU5" s="10" t="s">
        <v>47</v>
      </c>
      <c r="AV5" s="10" t="s">
        <v>46</v>
      </c>
      <c r="AW5" s="10" t="s">
        <v>49</v>
      </c>
      <c r="AX5" s="10" t="s">
        <v>47</v>
      </c>
      <c r="AY5" s="10" t="s">
        <v>46</v>
      </c>
      <c r="AZ5" s="10" t="s">
        <v>49</v>
      </c>
      <c r="BA5" s="10" t="s">
        <v>47</v>
      </c>
      <c r="BB5" s="10" t="s">
        <v>46</v>
      </c>
      <c r="BC5" s="10" t="s">
        <v>49</v>
      </c>
      <c r="BD5" s="10" t="s">
        <v>47</v>
      </c>
      <c r="BE5" s="10" t="s">
        <v>46</v>
      </c>
      <c r="BF5" s="10" t="s">
        <v>49</v>
      </c>
      <c r="BG5" s="10" t="s">
        <v>47</v>
      </c>
      <c r="BH5" s="10" t="s">
        <v>46</v>
      </c>
      <c r="BI5" s="10" t="s">
        <v>49</v>
      </c>
      <c r="BJ5" s="10" t="s">
        <v>47</v>
      </c>
      <c r="BK5" s="10" t="s">
        <v>46</v>
      </c>
      <c r="BL5" s="10" t="s">
        <v>49</v>
      </c>
      <c r="BM5" s="10" t="s">
        <v>47</v>
      </c>
      <c r="BN5" s="10" t="s">
        <v>46</v>
      </c>
      <c r="BO5" s="10" t="s">
        <v>49</v>
      </c>
      <c r="BP5" s="10" t="s">
        <v>47</v>
      </c>
      <c r="BQ5" s="10" t="s">
        <v>46</v>
      </c>
      <c r="BR5" s="10" t="s">
        <v>49</v>
      </c>
      <c r="BS5" s="10" t="s">
        <v>47</v>
      </c>
      <c r="BT5" s="10" t="s">
        <v>46</v>
      </c>
      <c r="BU5" s="10" t="s">
        <v>49</v>
      </c>
      <c r="BV5" s="10" t="s">
        <v>47</v>
      </c>
      <c r="BW5" s="10" t="s">
        <v>46</v>
      </c>
      <c r="BX5" s="10" t="s">
        <v>49</v>
      </c>
      <c r="BY5" s="10" t="s">
        <v>47</v>
      </c>
      <c r="BZ5" s="10" t="s">
        <v>46</v>
      </c>
      <c r="CA5" s="10" t="s">
        <v>49</v>
      </c>
      <c r="CB5" s="10" t="s">
        <v>47</v>
      </c>
      <c r="CC5" s="10" t="s">
        <v>46</v>
      </c>
      <c r="CD5" s="10" t="s">
        <v>49</v>
      </c>
      <c r="CE5" s="10" t="s">
        <v>47</v>
      </c>
      <c r="CF5" s="10" t="s">
        <v>46</v>
      </c>
      <c r="CG5" s="10" t="s">
        <v>49</v>
      </c>
      <c r="CH5" s="10" t="s">
        <v>47</v>
      </c>
      <c r="CI5" s="10" t="s">
        <v>46</v>
      </c>
      <c r="CJ5" s="10" t="s">
        <v>49</v>
      </c>
      <c r="CK5" s="10" t="s">
        <v>47</v>
      </c>
      <c r="CL5" s="10" t="s">
        <v>46</v>
      </c>
      <c r="CM5" s="10" t="s">
        <v>49</v>
      </c>
      <c r="CN5" s="10" t="s">
        <v>47</v>
      </c>
      <c r="CO5" s="10" t="s">
        <v>46</v>
      </c>
      <c r="CP5" s="10" t="s">
        <v>49</v>
      </c>
      <c r="CQ5" s="10" t="s">
        <v>47</v>
      </c>
      <c r="CR5" s="10" t="s">
        <v>46</v>
      </c>
      <c r="CS5" s="10" t="s">
        <v>49</v>
      </c>
      <c r="CT5" s="10" t="s">
        <v>47</v>
      </c>
      <c r="CU5" s="10" t="s">
        <v>46</v>
      </c>
      <c r="CV5" s="10" t="s">
        <v>49</v>
      </c>
      <c r="CW5" s="10" t="s">
        <v>47</v>
      </c>
      <c r="CX5" s="10" t="s">
        <v>46</v>
      </c>
      <c r="CY5" s="10" t="s">
        <v>49</v>
      </c>
      <c r="CZ5" s="10" t="s">
        <v>47</v>
      </c>
      <c r="DA5" s="10" t="s">
        <v>46</v>
      </c>
      <c r="DB5" s="10" t="s">
        <v>49</v>
      </c>
      <c r="DC5" s="10" t="s">
        <v>47</v>
      </c>
      <c r="DD5" s="10" t="s">
        <v>46</v>
      </c>
      <c r="DE5" s="10" t="s">
        <v>49</v>
      </c>
      <c r="DF5" s="10" t="s">
        <v>47</v>
      </c>
      <c r="DG5" s="10" t="s">
        <v>46</v>
      </c>
      <c r="DH5" s="10" t="s">
        <v>49</v>
      </c>
      <c r="DI5" s="10" t="s">
        <v>47</v>
      </c>
    </row>
    <row r="6" spans="1:113" s="15" customFormat="1" ht="18.75" customHeight="1" x14ac:dyDescent="0.15">
      <c r="A6" s="11">
        <v>1</v>
      </c>
      <c r="B6" s="11">
        <v>2</v>
      </c>
      <c r="C6" s="11">
        <v>3</v>
      </c>
      <c r="D6" s="11">
        <v>4</v>
      </c>
      <c r="E6" s="11">
        <v>5</v>
      </c>
      <c r="F6" s="12">
        <v>15</v>
      </c>
      <c r="G6" s="12"/>
      <c r="H6" s="13"/>
      <c r="I6" s="13"/>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row>
    <row r="7" spans="1:113" ht="45" customHeight="1" x14ac:dyDescent="0.2">
      <c r="A7" s="16" t="s">
        <v>51</v>
      </c>
      <c r="B7" s="17" t="s">
        <v>52</v>
      </c>
      <c r="C7" s="18" t="s">
        <v>4</v>
      </c>
      <c r="D7" s="18"/>
      <c r="E7" s="18"/>
      <c r="F7" s="18"/>
      <c r="G7" s="18"/>
      <c r="H7" s="19"/>
      <c r="I7" s="19"/>
      <c r="J7" s="19"/>
      <c r="K7" s="19"/>
      <c r="L7" s="19"/>
      <c r="M7" s="19"/>
      <c r="N7" s="19"/>
      <c r="O7" s="20"/>
      <c r="P7" s="20"/>
      <c r="Q7" s="20"/>
      <c r="R7" s="19"/>
      <c r="S7" s="19"/>
      <c r="T7" s="19"/>
      <c r="U7" s="19"/>
      <c r="V7" s="19"/>
      <c r="W7" s="19"/>
      <c r="X7" s="19"/>
      <c r="Y7" s="19"/>
      <c r="Z7" s="19"/>
      <c r="AA7" s="19"/>
      <c r="AB7" s="19"/>
      <c r="AC7" s="19"/>
      <c r="AD7" s="19"/>
      <c r="AE7" s="19"/>
      <c r="AF7" s="19"/>
      <c r="AG7" s="19"/>
      <c r="AH7" s="19"/>
      <c r="AI7" s="19"/>
      <c r="AJ7" s="19"/>
      <c r="AK7" s="19"/>
      <c r="AL7" s="19"/>
      <c r="AM7" s="19"/>
      <c r="AN7" s="19"/>
      <c r="AO7" s="19"/>
      <c r="AP7" s="16"/>
      <c r="AQ7" s="16"/>
      <c r="AR7" s="19"/>
      <c r="AS7" s="16"/>
      <c r="AT7" s="16"/>
      <c r="AU7" s="19"/>
      <c r="AV7" s="16"/>
      <c r="AW7" s="16"/>
      <c r="AX7" s="19"/>
      <c r="AY7" s="16"/>
      <c r="AZ7" s="16"/>
      <c r="BA7" s="19"/>
      <c r="BB7" s="19"/>
      <c r="BC7" s="19"/>
      <c r="BD7" s="19"/>
      <c r="BE7" s="16"/>
      <c r="BF7" s="16"/>
      <c r="BG7" s="19"/>
      <c r="BH7" s="19"/>
      <c r="BI7" s="19"/>
      <c r="BJ7" s="19"/>
      <c r="BK7" s="19"/>
      <c r="BL7" s="19"/>
      <c r="BM7" s="19"/>
      <c r="BN7" s="16"/>
      <c r="BO7" s="16"/>
      <c r="BP7" s="19"/>
      <c r="BQ7" s="16"/>
      <c r="BR7" s="16"/>
      <c r="BS7" s="19"/>
      <c r="BT7" s="16"/>
      <c r="BU7" s="16"/>
      <c r="BV7" s="19"/>
      <c r="BW7" s="16"/>
      <c r="BX7" s="16"/>
      <c r="BY7" s="19"/>
      <c r="BZ7" s="16"/>
      <c r="CA7" s="16"/>
      <c r="CB7" s="19"/>
      <c r="CC7" s="19"/>
      <c r="CD7" s="19"/>
      <c r="CE7" s="19"/>
      <c r="CF7" s="16"/>
      <c r="CG7" s="16"/>
      <c r="CH7" s="19"/>
      <c r="CI7" s="16"/>
      <c r="CJ7" s="16"/>
      <c r="CK7" s="19"/>
      <c r="CL7" s="16"/>
      <c r="CM7" s="16"/>
      <c r="CN7" s="19"/>
      <c r="CO7" s="16"/>
      <c r="CP7" s="16"/>
      <c r="CQ7" s="19"/>
      <c r="CR7" s="16"/>
      <c r="CS7" s="16"/>
      <c r="CT7" s="19"/>
      <c r="CU7" s="16"/>
      <c r="CV7" s="16"/>
      <c r="CW7" s="19"/>
      <c r="CX7" s="19"/>
      <c r="CY7" s="19"/>
      <c r="CZ7" s="19"/>
      <c r="DA7" s="16"/>
      <c r="DB7" s="16"/>
      <c r="DC7" s="19"/>
      <c r="DD7" s="16"/>
      <c r="DE7" s="16"/>
      <c r="DF7" s="19"/>
      <c r="DG7" s="16"/>
      <c r="DH7" s="16"/>
      <c r="DI7" s="19"/>
    </row>
    <row r="8" spans="1:113" ht="45" customHeight="1" x14ac:dyDescent="0.2">
      <c r="A8" s="21" t="s">
        <v>53</v>
      </c>
      <c r="B8" s="22" t="s">
        <v>54</v>
      </c>
      <c r="C8" s="23" t="s">
        <v>55</v>
      </c>
      <c r="D8" s="23" t="s">
        <v>56</v>
      </c>
      <c r="E8" s="23" t="s">
        <v>57</v>
      </c>
      <c r="F8" s="24" t="s">
        <v>58</v>
      </c>
      <c r="G8" s="25">
        <f>K8/J8</f>
        <v>0.83223736736824638</v>
      </c>
      <c r="H8" s="26"/>
      <c r="I8" s="26"/>
      <c r="J8" s="27">
        <f t="shared" ref="J8:K11" si="0">L8+O8</f>
        <v>170805</v>
      </c>
      <c r="K8" s="27">
        <f t="shared" ref="K8:K10" si="1">N8+Q8</f>
        <v>142150.30353333332</v>
      </c>
      <c r="L8" s="27">
        <f>+'[1]OFICINAS NACIONALES'!H8</f>
        <v>0</v>
      </c>
      <c r="M8" s="27">
        <f>+'[1]OFICINAS NACIONALES'!G8</f>
        <v>0</v>
      </c>
      <c r="N8" s="27">
        <f>+'[1]OFICINAS NACIONALES'!U8</f>
        <v>0</v>
      </c>
      <c r="O8" s="27">
        <f t="shared" ref="O8:P16" si="2">+R8+U8+X8+AA8+AD8+AG8+AJ8+AM8+AP8+AS8+AV8+AY8+BB8+BE8+BH8+BK8+BN8+BQ8+BT8+BW8+BZ8+CC8+CF8+CI8+CL8+CO8+CR8+CU8+CX8+DA8+DD8+DG8</f>
        <v>170805</v>
      </c>
      <c r="P8" s="27">
        <f>+S8+V8+Y8+AB8+AE8+AH8+AK8+AN8+AQ8+AT8+AW8+AZ8+BC8+BF8+BI8+BL8+BO8+BR8+BU8+BX8+CA8+CD8+CG8+CJ8+CM8+CP8+CS8+CV8+CY8+DB8+DE8+DH8</f>
        <v>201102.5</v>
      </c>
      <c r="Q8" s="27">
        <f t="shared" ref="Q8:Q16" si="3">+T8+W8+Z8+AC8+AF8+AI8+AL8+AO8+AR8+AU8+AX8+BA8+BD8+BG8+BJ8+BM8+BP8+BS8+BV8+BY8+CB8+CE8+CH8+CK8+CN8+CQ8+CT8+CW8+CZ8+DC8+DF8+DI8</f>
        <v>142150.30353333332</v>
      </c>
      <c r="R8" s="27">
        <f>+[1]AMAZONAS!H8</f>
        <v>0</v>
      </c>
      <c r="S8" s="27">
        <f>+[1]AMAZONAS!G8</f>
        <v>0</v>
      </c>
      <c r="T8" s="27">
        <f>+[1]AMAZONAS!U8</f>
        <v>0</v>
      </c>
      <c r="U8" s="27">
        <f>+[1]ANTIOQUIA!H8</f>
        <v>0</v>
      </c>
      <c r="V8" s="27">
        <f>+[1]ANTIOQUIA!G8</f>
        <v>0</v>
      </c>
      <c r="W8" s="27">
        <f>+[1]ANTIOQUIA!U8</f>
        <v>0</v>
      </c>
      <c r="X8" s="27">
        <f>+[1]ATLÁNTICO!H8</f>
        <v>0</v>
      </c>
      <c r="Y8" s="27">
        <f>+[1]ATLÁNTICO!G8</f>
        <v>0</v>
      </c>
      <c r="Z8" s="27">
        <f>+[1]ATLÁNTICO!U8</f>
        <v>0</v>
      </c>
      <c r="AA8" s="27">
        <f>+[1]ARAUCA!H8</f>
        <v>0</v>
      </c>
      <c r="AB8" s="27">
        <f>+[1]ARAUCA!G8</f>
        <v>0</v>
      </c>
      <c r="AC8" s="27">
        <f>+[1]ARAUCA!U8</f>
        <v>0</v>
      </c>
      <c r="AD8" s="27">
        <f>+[1]BOLIVAR!H8</f>
        <v>0</v>
      </c>
      <c r="AE8" s="27">
        <f>+[1]BOLIVAR!G8</f>
        <v>0</v>
      </c>
      <c r="AF8" s="27">
        <f>+[1]BOLIVAR!U8</f>
        <v>0</v>
      </c>
      <c r="AG8" s="27">
        <f>+[1]BOYACÁ!H8</f>
        <v>83</v>
      </c>
      <c r="AH8" s="27">
        <f>+[1]BOYACÁ!G8</f>
        <v>75</v>
      </c>
      <c r="AI8" s="27">
        <f>+[1]BOYACÁ!U8</f>
        <v>123.81</v>
      </c>
      <c r="AJ8" s="27">
        <f>+[1]CALDAS!H8</f>
        <v>0</v>
      </c>
      <c r="AK8" s="27">
        <f>+[1]CALDAS!G8</f>
        <v>0</v>
      </c>
      <c r="AL8" s="27">
        <f>+[1]CALDAS!U8</f>
        <v>1E-4</v>
      </c>
      <c r="AM8" s="27">
        <f>+[1]CAQUETA!H8</f>
        <v>0</v>
      </c>
      <c r="AN8" s="27">
        <f>+[1]CAQUETA!G8</f>
        <v>0</v>
      </c>
      <c r="AO8" s="27">
        <f>+[1]CAQUETA!U8</f>
        <v>0</v>
      </c>
      <c r="AP8" s="27">
        <f>+[1]CASANARE!H8</f>
        <v>0</v>
      </c>
      <c r="AQ8" s="27">
        <f>+[1]CASANARE!G8</f>
        <v>0</v>
      </c>
      <c r="AR8" s="27">
        <f>+[1]CASANARE!U8</f>
        <v>0</v>
      </c>
      <c r="AS8" s="27">
        <f>+[1]CAUCA!H8</f>
        <v>0</v>
      </c>
      <c r="AT8" s="27">
        <f>+[1]CAUCA!G8</f>
        <v>0</v>
      </c>
      <c r="AU8" s="27">
        <f>+[1]CAUCA!U8</f>
        <v>1E-4</v>
      </c>
      <c r="AV8" s="27">
        <f>+[1]CESAR!H8</f>
        <v>51133</v>
      </c>
      <c r="AW8" s="27">
        <f>+[1]CESAR!G8</f>
        <v>51133</v>
      </c>
      <c r="AX8" s="27">
        <f>+[1]CESAR!U8</f>
        <v>31561.66</v>
      </c>
      <c r="AY8" s="27">
        <f>+[1]CHOCÓ!H8</f>
        <v>0</v>
      </c>
      <c r="AZ8" s="27">
        <f>+[1]CHOCÓ!G8</f>
        <v>0</v>
      </c>
      <c r="BA8" s="27">
        <f>+[1]CHOCÓ!U8</f>
        <v>0</v>
      </c>
      <c r="BB8" s="27">
        <f>+[1]CORDOBA!H8</f>
        <v>20000</v>
      </c>
      <c r="BC8" s="27">
        <f>+[1]CORDOBA!G8</f>
        <v>23000</v>
      </c>
      <c r="BD8" s="27">
        <f>+[1]CORDOBA!U8</f>
        <v>0</v>
      </c>
      <c r="BE8" s="27">
        <f>+[1]CUNDINAMARCA!H8</f>
        <v>8350</v>
      </c>
      <c r="BF8" s="27">
        <f>+[1]CUNDINAMARCA!G8</f>
        <v>8481</v>
      </c>
      <c r="BG8" s="27">
        <f>+[1]CUNDINAMARCA!U8</f>
        <v>3700.5333333333333</v>
      </c>
      <c r="BH8" s="27">
        <f>+[1]GUAINIA!H8</f>
        <v>0</v>
      </c>
      <c r="BI8" s="27">
        <f>+[1]GUAINIA!G8</f>
        <v>0</v>
      </c>
      <c r="BJ8" s="27">
        <f>+[1]GUAINIA!U8</f>
        <v>0</v>
      </c>
      <c r="BK8" s="27">
        <f>+[1]GUAVIARE!H8</f>
        <v>0</v>
      </c>
      <c r="BL8" s="27">
        <f>+[1]GUAVIARE!G8</f>
        <v>0</v>
      </c>
      <c r="BM8" s="27">
        <f>+[1]GUAVIARE!U8</f>
        <v>0</v>
      </c>
      <c r="BN8" s="27">
        <f>+[1]HUILA!H8</f>
        <v>1000</v>
      </c>
      <c r="BO8" s="27">
        <f>+[1]HUILA!G8</f>
        <v>1000</v>
      </c>
      <c r="BP8" s="27">
        <f>+[1]HUILA!U8</f>
        <v>601.5</v>
      </c>
      <c r="BQ8" s="27">
        <f>+[1]GUAJIRA!H8</f>
        <v>0</v>
      </c>
      <c r="BR8" s="27">
        <f>+[1]GUAJIRA!G8</f>
        <v>0</v>
      </c>
      <c r="BS8" s="27">
        <f>+[1]GUAJIRA!U8</f>
        <v>0</v>
      </c>
      <c r="BT8" s="27">
        <f>+[1]MAGDALENA!H8</f>
        <v>0</v>
      </c>
      <c r="BU8" s="27">
        <f>+[1]MAGDALENA!G8</f>
        <v>0</v>
      </c>
      <c r="BV8" s="27">
        <f>+[1]MAGDALENA!U8</f>
        <v>0</v>
      </c>
      <c r="BW8" s="27">
        <f>+[1]META!H8</f>
        <v>2500</v>
      </c>
      <c r="BX8" s="27">
        <f>+[1]META!G8</f>
        <v>2166.5</v>
      </c>
      <c r="BY8" s="27">
        <f>+[1]META!U8</f>
        <v>2795</v>
      </c>
      <c r="BZ8" s="27">
        <f>+[1]NARIÑO!H8</f>
        <v>39</v>
      </c>
      <c r="CA8" s="27">
        <f>+[1]NARIÑO!G8</f>
        <v>39</v>
      </c>
      <c r="CB8" s="27">
        <f>+[1]NARIÑO!U8</f>
        <v>36.5</v>
      </c>
      <c r="CC8" s="27">
        <f>+'[1]NORTE DE SANTANDER'!H8</f>
        <v>0</v>
      </c>
      <c r="CD8" s="27">
        <f>+'[1]NORTE DE SANTANDER'!G8</f>
        <v>0</v>
      </c>
      <c r="CE8" s="27">
        <f>+'[1]NORTE DE SANTANDER'!U8</f>
        <v>0</v>
      </c>
      <c r="CF8" s="27">
        <f>+[1]PUTUMAYO!H8</f>
        <v>0</v>
      </c>
      <c r="CG8" s="27">
        <f>+[1]PUTUMAYO!G8</f>
        <v>0</v>
      </c>
      <c r="CH8" s="27">
        <f>+[1]PUTUMAYO!U8</f>
        <v>0</v>
      </c>
      <c r="CI8" s="27">
        <f>+[1]QUINDIO!H8</f>
        <v>0</v>
      </c>
      <c r="CJ8" s="27">
        <f>+[1]QUINDIO!G8</f>
        <v>0</v>
      </c>
      <c r="CK8" s="27">
        <f>+[1]QUINDIO!U8</f>
        <v>0</v>
      </c>
      <c r="CL8" s="27">
        <f>+[1]RISARALDA!H8</f>
        <v>0</v>
      </c>
      <c r="CM8" s="27">
        <f>+[1]RISARALDA!G8</f>
        <v>0</v>
      </c>
      <c r="CN8" s="27">
        <f>+[1]RISARALDA!U8</f>
        <v>0</v>
      </c>
      <c r="CO8" s="27">
        <f>+'[1]SAN ANDRES'!H8</f>
        <v>0</v>
      </c>
      <c r="CP8" s="27">
        <f>+'[1]SAN ANDRES'!G8</f>
        <v>0</v>
      </c>
      <c r="CQ8" s="27">
        <f>+'[1]SAN ANDRES'!U8</f>
        <v>0</v>
      </c>
      <c r="CR8" s="27">
        <f>+[1]SANTANDER!H8</f>
        <v>0</v>
      </c>
      <c r="CS8" s="27">
        <f>+[1]SANTANDER!G8</f>
        <v>0</v>
      </c>
      <c r="CT8" s="27">
        <f>+[1]SANTANDER!U8</f>
        <v>0</v>
      </c>
      <c r="CU8" s="27">
        <f>+[1]SUCRE!H8</f>
        <v>0</v>
      </c>
      <c r="CV8" s="27">
        <f>+[1]SUCRE!G8</f>
        <v>0</v>
      </c>
      <c r="CW8" s="27">
        <f>+[1]SUCRE!U8</f>
        <v>0</v>
      </c>
      <c r="CX8" s="27">
        <f>+[1]TOLIMA!H8</f>
        <v>85000</v>
      </c>
      <c r="CY8" s="27">
        <f>+[1]TOLIMA!G8</f>
        <v>112500</v>
      </c>
      <c r="CZ8" s="27">
        <f>+[1]TOLIMA!U8</f>
        <v>100086</v>
      </c>
      <c r="DA8" s="27">
        <f>+'[1]VALLE DEL CAUCA'!H8</f>
        <v>2700</v>
      </c>
      <c r="DB8" s="27">
        <f>+'[1]VALLE DEL CAUCA'!G8</f>
        <v>2708</v>
      </c>
      <c r="DC8" s="27">
        <f>+'[1]VALLE DEL CAUCA'!U8</f>
        <v>3245.3</v>
      </c>
      <c r="DD8" s="27">
        <f>+[1]VAUPES!H8</f>
        <v>0</v>
      </c>
      <c r="DE8" s="27">
        <f>+[1]VAUPES!G8</f>
        <v>0</v>
      </c>
      <c r="DF8" s="27">
        <f>+[1]VAUPES!U8</f>
        <v>0</v>
      </c>
      <c r="DG8" s="27">
        <f>+[1]VICHADA!H8</f>
        <v>0</v>
      </c>
      <c r="DH8" s="27">
        <f>+[1]VICHADA!G8</f>
        <v>0</v>
      </c>
      <c r="DI8" s="27">
        <f>+[1]VICHADA!U8</f>
        <v>0</v>
      </c>
    </row>
    <row r="9" spans="1:113" ht="45" customHeight="1" x14ac:dyDescent="0.2">
      <c r="A9" s="21" t="s">
        <v>59</v>
      </c>
      <c r="B9" s="22" t="s">
        <v>54</v>
      </c>
      <c r="C9" s="23" t="s">
        <v>60</v>
      </c>
      <c r="D9" s="23" t="s">
        <v>61</v>
      </c>
      <c r="E9" s="23" t="s">
        <v>62</v>
      </c>
      <c r="F9" s="24" t="s">
        <v>58</v>
      </c>
      <c r="G9" s="25">
        <f t="shared" ref="G9:G10" si="4">K9/J9</f>
        <v>0.88967762791726079</v>
      </c>
      <c r="H9" s="26"/>
      <c r="I9" s="26"/>
      <c r="J9" s="27">
        <f>L9+O9</f>
        <v>52463.6</v>
      </c>
      <c r="K9" s="27">
        <f t="shared" si="1"/>
        <v>46675.691200000001</v>
      </c>
      <c r="L9" s="27">
        <f>+'[1]OFICINAS NACIONALES'!H9</f>
        <v>0</v>
      </c>
      <c r="M9" s="27">
        <f>+'[1]OFICINAS NACIONALES'!G9</f>
        <v>0</v>
      </c>
      <c r="N9" s="27">
        <f>+'[1]OFICINAS NACIONALES'!U9</f>
        <v>0</v>
      </c>
      <c r="O9" s="27">
        <f t="shared" si="2"/>
        <v>52463.6</v>
      </c>
      <c r="P9" s="27">
        <f t="shared" si="2"/>
        <v>54894.32</v>
      </c>
      <c r="Q9" s="27">
        <f t="shared" si="3"/>
        <v>46675.691200000001</v>
      </c>
      <c r="R9" s="27">
        <f>+[1]AMAZONAS!H9</f>
        <v>0</v>
      </c>
      <c r="S9" s="27">
        <f>+[1]AMAZONAS!G9</f>
        <v>0</v>
      </c>
      <c r="T9" s="27">
        <f>+[1]AMAZONAS!U9</f>
        <v>0</v>
      </c>
      <c r="U9" s="27">
        <f>+[1]ANTIOQUIA!H9</f>
        <v>0</v>
      </c>
      <c r="V9" s="27">
        <f>+[1]ANTIOQUIA!G9</f>
        <v>0</v>
      </c>
      <c r="W9" s="27">
        <f>+[1]ANTIOQUIA!U9</f>
        <v>0</v>
      </c>
      <c r="X9" s="27">
        <f>+[1]ATLÁNTICO!H9</f>
        <v>0</v>
      </c>
      <c r="Y9" s="27">
        <f>+[1]ATLÁNTICO!G9</f>
        <v>0</v>
      </c>
      <c r="Z9" s="27">
        <f>+[1]ATLÁNTICO!U9</f>
        <v>0</v>
      </c>
      <c r="AA9" s="27">
        <f>+[1]ARAUCA!H9</f>
        <v>0</v>
      </c>
      <c r="AB9" s="27">
        <f>+[1]ARAUCA!G9</f>
        <v>0</v>
      </c>
      <c r="AC9" s="27">
        <f>+[1]ARAUCA!U9</f>
        <v>0</v>
      </c>
      <c r="AD9" s="27">
        <f>+[1]BOLIVAR!H9</f>
        <v>0</v>
      </c>
      <c r="AE9" s="27">
        <f>+[1]BOLIVAR!G9</f>
        <v>0</v>
      </c>
      <c r="AF9" s="27">
        <f>+[1]BOLIVAR!U9</f>
        <v>0</v>
      </c>
      <c r="AG9" s="27">
        <f>+[1]BOYACÁ!H9</f>
        <v>400</v>
      </c>
      <c r="AH9" s="27">
        <f>+[1]BOYACÁ!G9</f>
        <v>374.96</v>
      </c>
      <c r="AI9" s="27">
        <f>+[1]BOYACÁ!U9</f>
        <v>66.349999999999994</v>
      </c>
      <c r="AJ9" s="27">
        <f>+[1]CALDAS!H9</f>
        <v>0</v>
      </c>
      <c r="AK9" s="27">
        <f>+[1]CALDAS!G9</f>
        <v>0</v>
      </c>
      <c r="AL9" s="27">
        <f>+[1]CALDAS!U9</f>
        <v>1E-4</v>
      </c>
      <c r="AM9" s="27">
        <f>+[1]CAQUETA!H9</f>
        <v>0</v>
      </c>
      <c r="AN9" s="27">
        <f>+[1]CAQUETA!G9</f>
        <v>0</v>
      </c>
      <c r="AO9" s="27">
        <f>+[1]CAQUETA!U9</f>
        <v>0</v>
      </c>
      <c r="AP9" s="27">
        <f>+[1]CASANARE!H9</f>
        <v>0</v>
      </c>
      <c r="AQ9" s="27">
        <f>+[1]CASANARE!G9</f>
        <v>0</v>
      </c>
      <c r="AR9" s="27">
        <f>+[1]CASANARE!U9</f>
        <v>0</v>
      </c>
      <c r="AS9" s="27">
        <f>+[1]CAUCA!H9</f>
        <v>0</v>
      </c>
      <c r="AT9" s="27">
        <f>+[1]CAUCA!G9</f>
        <v>0</v>
      </c>
      <c r="AU9" s="27">
        <f>+[1]CAUCA!U9</f>
        <v>1E-4</v>
      </c>
      <c r="AV9" s="27">
        <f>+[1]CESAR!H9</f>
        <v>7670</v>
      </c>
      <c r="AW9" s="27">
        <f>+[1]CESAR!G9</f>
        <v>7670</v>
      </c>
      <c r="AX9" s="27">
        <f>+[1]CESAR!U9</f>
        <v>4733.8500000000004</v>
      </c>
      <c r="AY9" s="27">
        <f>+[1]CHOCÓ!H9</f>
        <v>0</v>
      </c>
      <c r="AZ9" s="27">
        <f>+[1]CHOCÓ!G9</f>
        <v>0</v>
      </c>
      <c r="BA9" s="27">
        <f>+[1]CHOCÓ!U9</f>
        <v>0</v>
      </c>
      <c r="BB9" s="27">
        <f>+[1]CORDOBA!H9</f>
        <v>500</v>
      </c>
      <c r="BC9" s="27">
        <f>+[1]CORDOBA!G9</f>
        <v>551</v>
      </c>
      <c r="BD9" s="27">
        <f>+[1]CORDOBA!U9</f>
        <v>157.94999999999999</v>
      </c>
      <c r="BE9" s="27">
        <f>+[1]CUNDINAMARCA!H9</f>
        <v>11607.6</v>
      </c>
      <c r="BF9" s="27">
        <f>+[1]CUNDINAMARCA!G9</f>
        <v>11607.6</v>
      </c>
      <c r="BG9" s="27">
        <f>+[1]CUNDINAMARCA!U9</f>
        <v>8099.2999999999993</v>
      </c>
      <c r="BH9" s="27">
        <f>+[1]GUAINIA!H9</f>
        <v>0</v>
      </c>
      <c r="BI9" s="27">
        <f>+[1]GUAINIA!G9</f>
        <v>0</v>
      </c>
      <c r="BJ9" s="27">
        <f>+[1]GUAINIA!U9</f>
        <v>0</v>
      </c>
      <c r="BK9" s="27">
        <f>+[1]GUAVIARE!H9</f>
        <v>0</v>
      </c>
      <c r="BL9" s="27">
        <f>+[1]GUAVIARE!G9</f>
        <v>0</v>
      </c>
      <c r="BM9" s="27">
        <f>+[1]GUAVIARE!U9</f>
        <v>0</v>
      </c>
      <c r="BN9" s="27">
        <f>+[1]HUILA!H9</f>
        <v>250</v>
      </c>
      <c r="BO9" s="27">
        <f>+[1]HUILA!G9</f>
        <v>250</v>
      </c>
      <c r="BP9" s="27">
        <f>+[1]HUILA!U9</f>
        <v>499.5</v>
      </c>
      <c r="BQ9" s="27">
        <f>+[1]GUAJIRA!H9</f>
        <v>0</v>
      </c>
      <c r="BR9" s="27">
        <f>+[1]GUAJIRA!G9</f>
        <v>0</v>
      </c>
      <c r="BS9" s="27">
        <f>+[1]GUAJIRA!U9</f>
        <v>0</v>
      </c>
      <c r="BT9" s="27">
        <f>+[1]MAGDALENA!H9</f>
        <v>0</v>
      </c>
      <c r="BU9" s="27">
        <f>+[1]MAGDALENA!G9</f>
        <v>0</v>
      </c>
      <c r="BV9" s="27">
        <f>+[1]MAGDALENA!U9</f>
        <v>0</v>
      </c>
      <c r="BW9" s="27">
        <f>+[1]META!H9</f>
        <v>5000</v>
      </c>
      <c r="BX9" s="27">
        <f>+[1]META!G9</f>
        <v>4776.76</v>
      </c>
      <c r="BY9" s="27">
        <f>+[1]META!U9</f>
        <v>7119.9710000000005</v>
      </c>
      <c r="BZ9" s="27">
        <f>+[1]NARIÑO!H9</f>
        <v>336</v>
      </c>
      <c r="CA9" s="27">
        <f>+[1]NARIÑO!G9</f>
        <v>336</v>
      </c>
      <c r="CB9" s="27">
        <f>+[1]NARIÑO!U9</f>
        <v>348</v>
      </c>
      <c r="CC9" s="27">
        <f>+'[1]NORTE DE SANTANDER'!H9</f>
        <v>0</v>
      </c>
      <c r="CD9" s="27">
        <f>+'[1]NORTE DE SANTANDER'!G9</f>
        <v>0</v>
      </c>
      <c r="CE9" s="27">
        <f>+'[1]NORTE DE SANTANDER'!U9</f>
        <v>0</v>
      </c>
      <c r="CF9" s="27">
        <f>+[1]PUTUMAYO!H9</f>
        <v>0</v>
      </c>
      <c r="CG9" s="27">
        <f>+[1]PUTUMAYO!G9</f>
        <v>0</v>
      </c>
      <c r="CH9" s="27">
        <f>+[1]PUTUMAYO!U9</f>
        <v>0</v>
      </c>
      <c r="CI9" s="27">
        <f>+[1]QUINDIO!H9</f>
        <v>0</v>
      </c>
      <c r="CJ9" s="27">
        <f>+[1]QUINDIO!G9</f>
        <v>0</v>
      </c>
      <c r="CK9" s="27">
        <f>+[1]QUINDIO!U9</f>
        <v>0</v>
      </c>
      <c r="CL9" s="27">
        <f>+[1]RISARALDA!H9</f>
        <v>0</v>
      </c>
      <c r="CM9" s="27">
        <f>+[1]RISARALDA!G9</f>
        <v>0</v>
      </c>
      <c r="CN9" s="27">
        <f>+[1]RISARALDA!U9</f>
        <v>0</v>
      </c>
      <c r="CO9" s="27">
        <f>+'[1]SAN ANDRES'!H9</f>
        <v>0</v>
      </c>
      <c r="CP9" s="27">
        <f>+'[1]SAN ANDRES'!G9</f>
        <v>0</v>
      </c>
      <c r="CQ9" s="27">
        <f>+'[1]SAN ANDRES'!U9</f>
        <v>0</v>
      </c>
      <c r="CR9" s="27">
        <f>+[1]SANTANDER!H9</f>
        <v>0</v>
      </c>
      <c r="CS9" s="27">
        <f>+[1]SANTANDER!G9</f>
        <v>0</v>
      </c>
      <c r="CT9" s="27">
        <f>+[1]SANTANDER!U9</f>
        <v>0</v>
      </c>
      <c r="CU9" s="27">
        <f>+[1]SUCRE!H9</f>
        <v>0</v>
      </c>
      <c r="CV9" s="27">
        <f>+[1]SUCRE!G9</f>
        <v>0</v>
      </c>
      <c r="CW9" s="27">
        <f>+[1]SUCRE!U9</f>
        <v>0</v>
      </c>
      <c r="CX9" s="27">
        <f>+[1]TOLIMA!H9</f>
        <v>20000</v>
      </c>
      <c r="CY9" s="27">
        <f>+[1]TOLIMA!G9</f>
        <v>22600</v>
      </c>
      <c r="CZ9" s="27">
        <f>+[1]TOLIMA!U9</f>
        <v>20016.099999999999</v>
      </c>
      <c r="DA9" s="27">
        <f>+'[1]VALLE DEL CAUCA'!H9</f>
        <v>6700</v>
      </c>
      <c r="DB9" s="27">
        <f>+'[1]VALLE DEL CAUCA'!G9</f>
        <v>6728</v>
      </c>
      <c r="DC9" s="27">
        <f>+'[1]VALLE DEL CAUCA'!U9</f>
        <v>5634.67</v>
      </c>
      <c r="DD9" s="27">
        <f>+[1]VAUPES!H9</f>
        <v>0</v>
      </c>
      <c r="DE9" s="27">
        <f>+[1]VAUPES!G9</f>
        <v>0</v>
      </c>
      <c r="DF9" s="27">
        <f>+[1]VAUPES!U9</f>
        <v>0</v>
      </c>
      <c r="DG9" s="27">
        <f>+[1]VICHADA!H9</f>
        <v>0</v>
      </c>
      <c r="DH9" s="27">
        <f>+[1]VICHADA!G9</f>
        <v>0</v>
      </c>
      <c r="DI9" s="27">
        <f>+[1]VICHADA!U9</f>
        <v>0</v>
      </c>
    </row>
    <row r="10" spans="1:113" ht="45" customHeight="1" x14ac:dyDescent="0.2">
      <c r="A10" s="21" t="s">
        <v>63</v>
      </c>
      <c r="B10" s="22" t="s">
        <v>54</v>
      </c>
      <c r="C10" s="23" t="s">
        <v>64</v>
      </c>
      <c r="D10" s="23" t="s">
        <v>65</v>
      </c>
      <c r="E10" s="23" t="s">
        <v>66</v>
      </c>
      <c r="F10" s="24" t="s">
        <v>58</v>
      </c>
      <c r="G10" s="25">
        <f t="shared" si="4"/>
        <v>1.0008813160987073</v>
      </c>
      <c r="H10" s="26"/>
      <c r="I10" s="26"/>
      <c r="J10" s="27">
        <f t="shared" ref="J10" si="5">L10+O10</f>
        <v>3404</v>
      </c>
      <c r="K10" s="27">
        <f t="shared" si="1"/>
        <v>3407</v>
      </c>
      <c r="L10" s="27">
        <f>+'[1]OFICINAS NACIONALES'!H10</f>
        <v>0</v>
      </c>
      <c r="M10" s="27">
        <f>+'[1]OFICINAS NACIONALES'!G10</f>
        <v>0</v>
      </c>
      <c r="N10" s="27">
        <f>+'[1]OFICINAS NACIONALES'!U10</f>
        <v>0</v>
      </c>
      <c r="O10" s="27">
        <f t="shared" si="2"/>
        <v>3404</v>
      </c>
      <c r="P10" s="27">
        <f t="shared" si="2"/>
        <v>3806</v>
      </c>
      <c r="Q10" s="27">
        <f t="shared" si="3"/>
        <v>3407</v>
      </c>
      <c r="R10" s="27">
        <f>+[1]AMAZONAS!H10</f>
        <v>0</v>
      </c>
      <c r="S10" s="27">
        <f>+[1]AMAZONAS!G10</f>
        <v>0</v>
      </c>
      <c r="T10" s="27">
        <f>+[1]AMAZONAS!U10</f>
        <v>0</v>
      </c>
      <c r="U10" s="27">
        <f>+[1]ANTIOQUIA!H10</f>
        <v>250</v>
      </c>
      <c r="V10" s="27">
        <f>+[1]ANTIOQUIA!G10</f>
        <v>234</v>
      </c>
      <c r="W10" s="27">
        <f>+[1]ANTIOQUIA!U10</f>
        <v>198</v>
      </c>
      <c r="X10" s="27">
        <f>+[1]ATLÁNTICO!H10</f>
        <v>60</v>
      </c>
      <c r="Y10" s="27">
        <f>+[1]ATLÁNTICO!G10</f>
        <v>0</v>
      </c>
      <c r="Z10" s="27">
        <f>+[1]ATLÁNTICO!U10</f>
        <v>60</v>
      </c>
      <c r="AA10" s="27">
        <f>+[1]ARAUCA!H10</f>
        <v>30</v>
      </c>
      <c r="AB10" s="27">
        <f>+[1]ARAUCA!G10</f>
        <v>37</v>
      </c>
      <c r="AC10" s="27">
        <f>+[1]ARAUCA!U10</f>
        <v>27</v>
      </c>
      <c r="AD10" s="27">
        <f>+[1]BOLIVAR!H10</f>
        <v>84</v>
      </c>
      <c r="AE10" s="27">
        <f>+[1]BOLIVAR!G10</f>
        <v>84</v>
      </c>
      <c r="AF10" s="27">
        <f>+[1]BOLIVAR!U10</f>
        <v>57</v>
      </c>
      <c r="AG10" s="27">
        <f>+[1]BOYACÁ!H10</f>
        <v>70</v>
      </c>
      <c r="AH10" s="27">
        <f>+[1]BOYACÁ!G10</f>
        <v>150</v>
      </c>
      <c r="AI10" s="27">
        <f>+[1]BOYACÁ!U10</f>
        <v>84</v>
      </c>
      <c r="AJ10" s="27">
        <f>+[1]CALDAS!H10</f>
        <v>125</v>
      </c>
      <c r="AK10" s="27">
        <f>+[1]CALDAS!G10</f>
        <v>140</v>
      </c>
      <c r="AL10" s="27">
        <f>+[1]CALDAS!U10</f>
        <v>147</v>
      </c>
      <c r="AM10" s="27">
        <f>+[1]CAQUETA!H10</f>
        <v>25</v>
      </c>
      <c r="AN10" s="27">
        <f>+[1]CAQUETA!G10</f>
        <v>20</v>
      </c>
      <c r="AO10" s="27">
        <f>+[1]CAQUETA!U10</f>
        <v>27</v>
      </c>
      <c r="AP10" s="27">
        <f>+[1]CASANARE!H10</f>
        <v>30</v>
      </c>
      <c r="AQ10" s="27">
        <f>+[1]CASANARE!G10</f>
        <v>37</v>
      </c>
      <c r="AR10" s="27">
        <f>+[1]CASANARE!U10</f>
        <v>30</v>
      </c>
      <c r="AS10" s="27">
        <f>+[1]CAUCA!H10</f>
        <v>20</v>
      </c>
      <c r="AT10" s="27">
        <f>+[1]CAUCA!G10</f>
        <v>20</v>
      </c>
      <c r="AU10" s="27">
        <f>+[1]CAUCA!U10</f>
        <v>31</v>
      </c>
      <c r="AV10" s="27">
        <f>+[1]CESAR!H10</f>
        <v>70</v>
      </c>
      <c r="AW10" s="27">
        <f>+[1]CESAR!G10</f>
        <v>68</v>
      </c>
      <c r="AX10" s="27">
        <f>+[1]CESAR!U10</f>
        <v>71</v>
      </c>
      <c r="AY10" s="27">
        <f>+[1]CHOCÓ!H10</f>
        <v>0</v>
      </c>
      <c r="AZ10" s="27">
        <f>+[1]CHOCÓ!G10</f>
        <v>0</v>
      </c>
      <c r="BA10" s="27">
        <f>+[1]CHOCÓ!U10</f>
        <v>0</v>
      </c>
      <c r="BB10" s="27">
        <f>+[1]CORDOBA!H10</f>
        <v>140</v>
      </c>
      <c r="BC10" s="27">
        <f>+[1]CORDOBA!G10</f>
        <v>160</v>
      </c>
      <c r="BD10" s="27">
        <f>+[1]CORDOBA!U10</f>
        <v>137</v>
      </c>
      <c r="BE10" s="27">
        <f>+[1]CUNDINAMARCA!H10</f>
        <v>605</v>
      </c>
      <c r="BF10" s="27">
        <f>+[1]CUNDINAMARCA!G10</f>
        <v>605</v>
      </c>
      <c r="BG10" s="27">
        <f>+[1]CUNDINAMARCA!U10</f>
        <v>603</v>
      </c>
      <c r="BH10" s="27">
        <f>+[1]GUAINIA!H10</f>
        <v>6</v>
      </c>
      <c r="BI10" s="27">
        <f>+[1]GUAINIA!G10</f>
        <v>0</v>
      </c>
      <c r="BJ10" s="27">
        <f>+[1]GUAINIA!U10</f>
        <v>6</v>
      </c>
      <c r="BK10" s="27">
        <f>+[1]GUAVIARE!H10</f>
        <v>35</v>
      </c>
      <c r="BL10" s="27">
        <f>+[1]GUAVIARE!G10</f>
        <v>35</v>
      </c>
      <c r="BM10" s="27">
        <f>+[1]GUAVIARE!U10</f>
        <v>42</v>
      </c>
      <c r="BN10" s="27">
        <f>+[1]HUILA!H10</f>
        <v>170</v>
      </c>
      <c r="BO10" s="27">
        <f>+[1]HUILA!G10</f>
        <v>170</v>
      </c>
      <c r="BP10" s="27">
        <f>+[1]HUILA!U10</f>
        <v>305</v>
      </c>
      <c r="BQ10" s="27">
        <f>+[1]GUAJIRA!H10</f>
        <v>22</v>
      </c>
      <c r="BR10" s="27">
        <f>+[1]GUAJIRA!G10</f>
        <v>33</v>
      </c>
      <c r="BS10" s="27">
        <f>+[1]GUAJIRA!U10</f>
        <v>30</v>
      </c>
      <c r="BT10" s="27">
        <f>+[1]MAGDALENA!H10</f>
        <v>50</v>
      </c>
      <c r="BU10" s="27">
        <f>+[1]MAGDALENA!G10</f>
        <v>45</v>
      </c>
      <c r="BV10" s="27">
        <f>+[1]MAGDALENA!U10</f>
        <v>70</v>
      </c>
      <c r="BW10" s="27">
        <f>+[1]META!H10</f>
        <v>140</v>
      </c>
      <c r="BX10" s="27">
        <f>+[1]META!G10</f>
        <v>156</v>
      </c>
      <c r="BY10" s="27">
        <f>+[1]META!U10</f>
        <v>143</v>
      </c>
      <c r="BZ10" s="27">
        <f>+[1]NARIÑO!H10</f>
        <v>40</v>
      </c>
      <c r="CA10" s="27">
        <f>+[1]NARIÑO!G10</f>
        <v>70</v>
      </c>
      <c r="CB10" s="27">
        <f>+[1]NARIÑO!U10</f>
        <v>55</v>
      </c>
      <c r="CC10" s="27">
        <f>+'[1]NORTE DE SANTANDER'!H10</f>
        <v>100</v>
      </c>
      <c r="CD10" s="27">
        <f>+'[1]NORTE DE SANTANDER'!G10</f>
        <v>80</v>
      </c>
      <c r="CE10" s="27">
        <f>+'[1]NORTE DE SANTANDER'!U10</f>
        <v>100</v>
      </c>
      <c r="CF10" s="27">
        <f>+[1]PUTUMAYO!H10</f>
        <v>150</v>
      </c>
      <c r="CG10" s="27">
        <f>+[1]PUTUMAYO!G10</f>
        <v>208</v>
      </c>
      <c r="CH10" s="27">
        <f>+[1]PUTUMAYO!U10</f>
        <v>151</v>
      </c>
      <c r="CI10" s="27">
        <f>+[1]QUINDIO!H10</f>
        <v>200</v>
      </c>
      <c r="CJ10" s="27">
        <f>+[1]QUINDIO!G10</f>
        <v>227</v>
      </c>
      <c r="CK10" s="27">
        <f>+[1]QUINDIO!U10</f>
        <v>179</v>
      </c>
      <c r="CL10" s="27">
        <f>+[1]RISARALDA!H10</f>
        <v>80</v>
      </c>
      <c r="CM10" s="27">
        <f>+[1]RISARALDA!G10</f>
        <v>309</v>
      </c>
      <c r="CN10" s="27">
        <f>+[1]RISARALDA!U10</f>
        <v>160</v>
      </c>
      <c r="CO10" s="27">
        <f>+'[1]SAN ANDRES'!H10</f>
        <v>12</v>
      </c>
      <c r="CP10" s="27">
        <f>+'[1]SAN ANDRES'!G10</f>
        <v>12</v>
      </c>
      <c r="CQ10" s="27">
        <f>+'[1]SAN ANDRES'!U10</f>
        <v>11</v>
      </c>
      <c r="CR10" s="27">
        <f>+[1]SANTANDER!H10</f>
        <v>450</v>
      </c>
      <c r="CS10" s="27">
        <f>+[1]SANTANDER!G10</f>
        <v>450</v>
      </c>
      <c r="CT10" s="27">
        <f>+[1]SANTANDER!U10</f>
        <v>249</v>
      </c>
      <c r="CU10" s="27">
        <f>+[1]SUCRE!H10</f>
        <v>60</v>
      </c>
      <c r="CV10" s="27">
        <f>+[1]SUCRE!G10</f>
        <v>35</v>
      </c>
      <c r="CW10" s="27">
        <f>+[1]SUCRE!U10</f>
        <v>40</v>
      </c>
      <c r="CX10" s="27">
        <f>+[1]TOLIMA!H10</f>
        <v>200</v>
      </c>
      <c r="CY10" s="27">
        <f>+[1]TOLIMA!G10</f>
        <v>252</v>
      </c>
      <c r="CZ10" s="27">
        <f>+[1]TOLIMA!U10</f>
        <v>292</v>
      </c>
      <c r="DA10" s="27">
        <f>+'[1]VALLE DEL CAUCA'!H10</f>
        <v>170</v>
      </c>
      <c r="DB10" s="27">
        <f>+'[1]VALLE DEL CAUCA'!G10</f>
        <v>150</v>
      </c>
      <c r="DC10" s="27">
        <f>+'[1]VALLE DEL CAUCA'!U10</f>
        <v>102</v>
      </c>
      <c r="DD10" s="27">
        <f>+[1]VAUPES!H10</f>
        <v>0</v>
      </c>
      <c r="DE10" s="27">
        <f>+[1]VAUPES!G10</f>
        <v>0</v>
      </c>
      <c r="DF10" s="27">
        <f>+[1]VAUPES!U10</f>
        <v>0</v>
      </c>
      <c r="DG10" s="27">
        <f>+[1]VICHADA!H10</f>
        <v>10</v>
      </c>
      <c r="DH10" s="27">
        <f>+[1]VICHADA!G10</f>
        <v>19</v>
      </c>
      <c r="DI10" s="27">
        <f>+[1]VICHADA!U10</f>
        <v>0</v>
      </c>
    </row>
    <row r="11" spans="1:113" s="28" customFormat="1" ht="22.5" x14ac:dyDescent="0.2">
      <c r="A11" s="456" t="s">
        <v>67</v>
      </c>
      <c r="B11" s="457" t="s">
        <v>54</v>
      </c>
      <c r="C11" s="458" t="s">
        <v>68</v>
      </c>
      <c r="D11" s="23" t="s">
        <v>69</v>
      </c>
      <c r="E11" s="458" t="s">
        <v>70</v>
      </c>
      <c r="F11" s="459" t="s">
        <v>71</v>
      </c>
      <c r="G11" s="461">
        <f>+H11/I11</f>
        <v>0.86058983102012987</v>
      </c>
      <c r="H11" s="463">
        <f>+[1]AMAZONAS!U11+[1]ANTIOQUIA!U11+[1]ARAUCA!U11+[1]ATLÁNTICO!U11+[1]BOLIVAR!U11+[1]BOYACÁ!U11+[1]CALDAS!U11+[1]CAQUETA!U11+[1]CASANARE!U11+[1]CAUCA!U11+[1]CESAR!U11+[1]CHOCÓ!U11+[1]CORDOBA!U11+[1]CUNDINAMARCA!U11+[1]GUAINIA!U11+[1]GUAJIRA!U11+[1]GUAVIARE!U11+[1]HUILA!U11+[1]MAGDALENA!U11+[1]META!U11+[1]NARIÑO!U11+'[1]NORTE DE SANTANDER'!U11+[1]PUTUMAYO!U11+[1]QUINDIO!U11+[1]RISARALDA!U11+'[1]SAN ANDRES'!U11+[1]SANTANDER!U11+[1]SUCRE!U11+[1]TOLIMA!U11+'[1]VALLE DEL CAUCA'!U11+[1]VAUPES!U11+[1]VICHADA!U11</f>
        <v>642.00009999999997</v>
      </c>
      <c r="I11" s="463">
        <f>+[1]AMAZONAS!U12+[1]ANTIOQUIA!U12+[1]ARAUCA!U12+[1]ATLÁNTICO!U12+[1]BOLIVAR!U12+[1]BOYACÁ!U12+[1]CALDAS!U12+[1]CAQUETA!U12+[1]CASANARE!U12+[1]CAUCA!U12+[1]CESAR!U12+[1]CHOCÓ!U12+[1]CORDOBA!U12+[1]CUNDINAMARCA!U12+[1]GUAINIA!U12+[1]GUAJIRA!U12+[1]GUAVIARE!U12+[1]HUILA!U12+[1]MAGDALENA!U12+[1]META!U12+[1]NARIÑO!U12+'[1]NORTE DE SANTANDER'!U12+[1]PUTUMAYO!U12+[1]QUINDIO!U12+[1]RISARALDA!U12+'[1]SAN ANDRES'!U12+[1]SANTANDER!U12+[1]SUCRE!U12+[1]TOLIMA!U12+'[1]VALLE DEL CAUCA'!U12+[1]VAUPES!U12+[1]VICHADA!U12</f>
        <v>746.00009999999997</v>
      </c>
      <c r="J11" s="465">
        <f t="shared" si="0"/>
        <v>0</v>
      </c>
      <c r="K11" s="465">
        <f t="shared" si="0"/>
        <v>0</v>
      </c>
      <c r="L11" s="465">
        <f>+'[1]OFICINAS NACIONALES'!H11:H12</f>
        <v>0</v>
      </c>
      <c r="M11" s="465">
        <f>+'[1]OFICINAS NACIONALES'!G11:G12</f>
        <v>0</v>
      </c>
      <c r="N11" s="465">
        <f>+'[1]OFICINAS NACIONALES'!U11</f>
        <v>0</v>
      </c>
      <c r="O11" s="465">
        <f t="shared" si="2"/>
        <v>0</v>
      </c>
      <c r="P11" s="465">
        <f t="shared" ref="P11" si="6">+S11+V11+Z11+AB11+AE11+AH11+AK11+AN11+AQ11+AT11+AW11+AZ11+BC11+BF11+BI11+BL11+BO11+BR11+BU11+BX11+CA11+CD11+CG11+CJ11+CM11+CP11+CS11+CV11+CY11+DB11+DE11+DH11</f>
        <v>0</v>
      </c>
      <c r="Q11" s="465">
        <f t="shared" si="3"/>
        <v>0</v>
      </c>
      <c r="R11" s="467">
        <f>+[1]AMAZONAS!H11</f>
        <v>0</v>
      </c>
      <c r="S11" s="467">
        <f>+[1]AMAZONAS!G11</f>
        <v>0</v>
      </c>
      <c r="T11" s="467"/>
      <c r="U11" s="467"/>
      <c r="V11" s="467"/>
      <c r="W11" s="467"/>
      <c r="X11" s="467"/>
      <c r="Y11" s="467"/>
      <c r="Z11" s="467"/>
      <c r="AA11" s="467"/>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c r="AX11" s="467"/>
      <c r="AY11" s="467"/>
      <c r="AZ11" s="467"/>
      <c r="BA11" s="467"/>
      <c r="BB11" s="467"/>
      <c r="BC11" s="467"/>
      <c r="BD11" s="467"/>
      <c r="BE11" s="467"/>
      <c r="BF11" s="467"/>
      <c r="BG11" s="467"/>
      <c r="BH11" s="467"/>
      <c r="BI11" s="467"/>
      <c r="BJ11" s="467"/>
      <c r="BK11" s="467"/>
      <c r="BL11" s="467"/>
      <c r="BM11" s="467"/>
      <c r="BN11" s="467"/>
      <c r="BO11" s="467"/>
      <c r="BP11" s="467"/>
      <c r="BQ11" s="467"/>
      <c r="BR11" s="467"/>
      <c r="BS11" s="467"/>
      <c r="BT11" s="467"/>
      <c r="BU11" s="467"/>
      <c r="BV11" s="467"/>
      <c r="BW11" s="467"/>
      <c r="BX11" s="467"/>
      <c r="BY11" s="467"/>
      <c r="BZ11" s="467"/>
      <c r="CA11" s="467"/>
      <c r="CB11" s="467"/>
      <c r="CC11" s="467"/>
      <c r="CD11" s="467"/>
      <c r="CE11" s="467"/>
      <c r="CF11" s="467"/>
      <c r="CG11" s="467"/>
      <c r="CH11" s="467"/>
      <c r="CI11" s="467"/>
      <c r="CJ11" s="467"/>
      <c r="CK11" s="467"/>
      <c r="CL11" s="467"/>
      <c r="CM11" s="467"/>
      <c r="CN11" s="467"/>
      <c r="CO11" s="467"/>
      <c r="CP11" s="467"/>
      <c r="CQ11" s="467"/>
      <c r="CR11" s="467"/>
      <c r="CS11" s="467"/>
      <c r="CT11" s="467"/>
      <c r="CU11" s="467"/>
      <c r="CV11" s="467"/>
      <c r="CW11" s="467"/>
      <c r="CX11" s="467"/>
      <c r="CY11" s="467"/>
      <c r="CZ11" s="467"/>
      <c r="DA11" s="467"/>
      <c r="DB11" s="467"/>
      <c r="DC11" s="467"/>
      <c r="DD11" s="467"/>
      <c r="DE11" s="467"/>
      <c r="DF11" s="467"/>
      <c r="DG11" s="467"/>
      <c r="DH11" s="467"/>
      <c r="DI11" s="467"/>
    </row>
    <row r="12" spans="1:113" s="28" customFormat="1" ht="22.5" x14ac:dyDescent="0.2">
      <c r="A12" s="456"/>
      <c r="B12" s="457"/>
      <c r="C12" s="458"/>
      <c r="D12" s="23" t="s">
        <v>72</v>
      </c>
      <c r="E12" s="458"/>
      <c r="F12" s="460"/>
      <c r="G12" s="462"/>
      <c r="H12" s="464"/>
      <c r="I12" s="464"/>
      <c r="J12" s="466"/>
      <c r="K12" s="466"/>
      <c r="L12" s="466"/>
      <c r="M12" s="466"/>
      <c r="N12" s="466"/>
      <c r="O12" s="466"/>
      <c r="P12" s="466"/>
      <c r="Q12" s="466"/>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7"/>
      <c r="AW12" s="467"/>
      <c r="AX12" s="467"/>
      <c r="AY12" s="467"/>
      <c r="AZ12" s="467"/>
      <c r="BA12" s="467"/>
      <c r="BB12" s="467"/>
      <c r="BC12" s="467"/>
      <c r="BD12" s="467"/>
      <c r="BE12" s="467"/>
      <c r="BF12" s="467"/>
      <c r="BG12" s="467"/>
      <c r="BH12" s="467"/>
      <c r="BI12" s="467"/>
      <c r="BJ12" s="467"/>
      <c r="BK12" s="467"/>
      <c r="BL12" s="467"/>
      <c r="BM12" s="467"/>
      <c r="BN12" s="467"/>
      <c r="BO12" s="467"/>
      <c r="BP12" s="467"/>
      <c r="BQ12" s="467"/>
      <c r="BR12" s="467"/>
      <c r="BS12" s="467"/>
      <c r="BT12" s="467"/>
      <c r="BU12" s="467"/>
      <c r="BV12" s="467"/>
      <c r="BW12" s="467"/>
      <c r="BX12" s="467"/>
      <c r="BY12" s="467"/>
      <c r="BZ12" s="467"/>
      <c r="CA12" s="467"/>
      <c r="CB12" s="467"/>
      <c r="CC12" s="467"/>
      <c r="CD12" s="467"/>
      <c r="CE12" s="467"/>
      <c r="CF12" s="467"/>
      <c r="CG12" s="467"/>
      <c r="CH12" s="467"/>
      <c r="CI12" s="467"/>
      <c r="CJ12" s="467"/>
      <c r="CK12" s="467"/>
      <c r="CL12" s="467"/>
      <c r="CM12" s="467"/>
      <c r="CN12" s="467"/>
      <c r="CO12" s="467"/>
      <c r="CP12" s="467"/>
      <c r="CQ12" s="467"/>
      <c r="CR12" s="467"/>
      <c r="CS12" s="467"/>
      <c r="CT12" s="467"/>
      <c r="CU12" s="467"/>
      <c r="CV12" s="467"/>
      <c r="CW12" s="467"/>
      <c r="CX12" s="467"/>
      <c r="CY12" s="467"/>
      <c r="CZ12" s="467"/>
      <c r="DA12" s="467"/>
      <c r="DB12" s="467"/>
      <c r="DC12" s="467"/>
      <c r="DD12" s="467"/>
      <c r="DE12" s="467"/>
      <c r="DF12" s="467"/>
      <c r="DG12" s="467"/>
      <c r="DH12" s="467"/>
      <c r="DI12" s="467"/>
    </row>
    <row r="13" spans="1:113" ht="45" customHeight="1" x14ac:dyDescent="0.2">
      <c r="A13" s="21" t="s">
        <v>73</v>
      </c>
      <c r="B13" s="22" t="s">
        <v>54</v>
      </c>
      <c r="C13" s="23" t="s">
        <v>74</v>
      </c>
      <c r="D13" s="23" t="s">
        <v>75</v>
      </c>
      <c r="E13" s="23" t="s">
        <v>76</v>
      </c>
      <c r="F13" s="24" t="s">
        <v>58</v>
      </c>
      <c r="G13" s="25">
        <f t="shared" ref="G13:G15" si="7">K13/J13</f>
        <v>0.60606060606060608</v>
      </c>
      <c r="H13" s="26"/>
      <c r="I13" s="26"/>
      <c r="J13" s="27">
        <f t="shared" ref="J13:K16" si="8">L13+O13</f>
        <v>33</v>
      </c>
      <c r="K13" s="27">
        <f t="shared" ref="K13:K15" si="9">N13+Q13</f>
        <v>20</v>
      </c>
      <c r="L13" s="27">
        <f>+'[1]OFICINAS NACIONALES'!H13</f>
        <v>0</v>
      </c>
      <c r="M13" s="27">
        <f>+'[1]OFICINAS NACIONALES'!G13</f>
        <v>0</v>
      </c>
      <c r="N13" s="27">
        <f>+'[1]OFICINAS NACIONALES'!U13</f>
        <v>0</v>
      </c>
      <c r="O13" s="27">
        <f t="shared" ref="O13:Q16" si="10">+R13+U13+X13+AA13+AD13+AG13+AJ13+AM13+AP13+AS13+AV13+AY13+BB13+BE13+BH13+BK13+BN13+BQ13+BT13+BW13+BZ13+CC13+CF13+CI13+CL13+CO13+CR13+CU13+CX13+DA13+DD13+DG13</f>
        <v>33</v>
      </c>
      <c r="P13" s="27">
        <f t="shared" si="10"/>
        <v>17</v>
      </c>
      <c r="Q13" s="27">
        <f>+T13+W13+Z13+AC13+AF13+AI13+AL13+AO13+AR13+AU13+AX13+BA13+BD13+BG13+BJ13+BM13+BP13+BS13+BV13+BY13+CB13+CE13+CH13+CK13+CN13+CQ13+CT13+CW13+CZ13+DC13+DF13+DI13</f>
        <v>20</v>
      </c>
      <c r="R13" s="27">
        <f>+[1]AMAZONAS!H13</f>
        <v>0</v>
      </c>
      <c r="S13" s="27">
        <f>+[1]AMAZONAS!G13</f>
        <v>0</v>
      </c>
      <c r="T13" s="27">
        <f>+[1]AMAZONAS!U13</f>
        <v>0</v>
      </c>
      <c r="U13" s="27">
        <f>+[1]ANTIOQUIA!H13</f>
        <v>1</v>
      </c>
      <c r="V13" s="27">
        <f>+[1]ANTIOQUIA!G13</f>
        <v>0</v>
      </c>
      <c r="W13" s="27">
        <f>+[1]ANTIOQUIA!U13</f>
        <v>2</v>
      </c>
      <c r="X13" s="27">
        <f>+[1]ATLÁNTICO!H13</f>
        <v>1</v>
      </c>
      <c r="Y13" s="27">
        <f>+[1]ATLÁNTICO!G13</f>
        <v>0</v>
      </c>
      <c r="Z13" s="27">
        <f>+[1]ATLÁNTICO!U13</f>
        <v>1</v>
      </c>
      <c r="AA13" s="27">
        <f>+[1]ARAUCA!H13</f>
        <v>1</v>
      </c>
      <c r="AB13" s="27">
        <f>+[1]ARAUCA!G13</f>
        <v>1</v>
      </c>
      <c r="AC13" s="27">
        <f>+[1]ARAUCA!U13</f>
        <v>0</v>
      </c>
      <c r="AD13" s="27">
        <f>+[1]BOLIVAR!H13</f>
        <v>1</v>
      </c>
      <c r="AE13" s="27">
        <f>+[1]BOLIVAR!G13</f>
        <v>0</v>
      </c>
      <c r="AF13" s="27">
        <f>+[1]BOLIVAR!U13</f>
        <v>1</v>
      </c>
      <c r="AG13" s="27">
        <f>+[1]BOYACÁ!H13</f>
        <v>2</v>
      </c>
      <c r="AH13" s="27">
        <f>+[1]BOYACÁ!G13</f>
        <v>1</v>
      </c>
      <c r="AI13" s="27">
        <f>+[1]BOYACÁ!U13</f>
        <v>2</v>
      </c>
      <c r="AJ13" s="27">
        <f>+[1]CALDAS!H13</f>
        <v>1</v>
      </c>
      <c r="AK13" s="27">
        <f>+[1]CALDAS!G13</f>
        <v>0</v>
      </c>
      <c r="AL13" s="27">
        <f>+[1]CALDAS!U13</f>
        <v>0</v>
      </c>
      <c r="AM13" s="27">
        <f>+[1]CAQUETA!H13</f>
        <v>1</v>
      </c>
      <c r="AN13" s="27">
        <f>+[1]CAQUETA!G13</f>
        <v>0</v>
      </c>
      <c r="AO13" s="27">
        <f>+[1]CAQUETA!U13</f>
        <v>0</v>
      </c>
      <c r="AP13" s="27">
        <f>+[1]CASANARE!H13</f>
        <v>1</v>
      </c>
      <c r="AQ13" s="27">
        <f>+[1]CASANARE!G13</f>
        <v>0</v>
      </c>
      <c r="AR13" s="27">
        <f>+[1]CASANARE!U13</f>
        <v>0</v>
      </c>
      <c r="AS13" s="27">
        <f>+[1]CAUCA!H13</f>
        <v>1</v>
      </c>
      <c r="AT13" s="27">
        <f>+[1]CAUCA!G13</f>
        <v>0</v>
      </c>
      <c r="AU13" s="27">
        <f>+[1]CAUCA!U13</f>
        <v>0</v>
      </c>
      <c r="AV13" s="27">
        <f>+[1]CESAR!H13</f>
        <v>1</v>
      </c>
      <c r="AW13" s="27">
        <f>+[1]CESAR!G13</f>
        <v>0</v>
      </c>
      <c r="AX13" s="27">
        <f>+[1]CESAR!U13</f>
        <v>2</v>
      </c>
      <c r="AY13" s="27">
        <f>+[1]CHOCÓ!H13</f>
        <v>0</v>
      </c>
      <c r="AZ13" s="27">
        <f>+[1]CHOCÓ!G13</f>
        <v>0</v>
      </c>
      <c r="BA13" s="27">
        <f>+[1]CHOCÓ!U13</f>
        <v>0</v>
      </c>
      <c r="BB13" s="27">
        <f>+[1]CORDOBA!H13</f>
        <v>1</v>
      </c>
      <c r="BC13" s="27">
        <f>+[1]CORDOBA!G13</f>
        <v>1</v>
      </c>
      <c r="BD13" s="27">
        <f>+[1]CORDOBA!U13</f>
        <v>1</v>
      </c>
      <c r="BE13" s="27">
        <f>+[1]CUNDINAMARCA!H13</f>
        <v>5</v>
      </c>
      <c r="BF13" s="27">
        <f>+[1]CUNDINAMARCA!G13</f>
        <v>5</v>
      </c>
      <c r="BG13" s="27">
        <f>+[1]CUNDINAMARCA!U13</f>
        <v>5</v>
      </c>
      <c r="BH13" s="27">
        <f>+[1]GUAINIA!H13</f>
        <v>0</v>
      </c>
      <c r="BI13" s="27">
        <f>+[1]GUAINIA!G13</f>
        <v>0</v>
      </c>
      <c r="BJ13" s="27">
        <f>+[1]GUAINIA!U13</f>
        <v>0</v>
      </c>
      <c r="BK13" s="27">
        <f>+[1]GUAVIARE!H13</f>
        <v>1</v>
      </c>
      <c r="BL13" s="27">
        <f>+[1]GUAVIARE!G13</f>
        <v>0</v>
      </c>
      <c r="BM13" s="27">
        <f>+[1]GUAVIARE!U13</f>
        <v>2</v>
      </c>
      <c r="BN13" s="27">
        <f>+[1]HUILA!H13</f>
        <v>1</v>
      </c>
      <c r="BO13" s="27">
        <f>+[1]HUILA!G13</f>
        <v>1</v>
      </c>
      <c r="BP13" s="27">
        <f>+[1]HUILA!U13</f>
        <v>0</v>
      </c>
      <c r="BQ13" s="27">
        <f>+[1]GUAJIRA!H13</f>
        <v>0</v>
      </c>
      <c r="BR13" s="27">
        <f>+[1]GUAJIRA!G13</f>
        <v>0</v>
      </c>
      <c r="BS13" s="27">
        <f>+[1]GUAJIRA!U13</f>
        <v>1</v>
      </c>
      <c r="BT13" s="27">
        <f>+[1]MAGDALENA!H13</f>
        <v>0</v>
      </c>
      <c r="BU13" s="27">
        <f>+[1]MAGDALENA!G13</f>
        <v>0</v>
      </c>
      <c r="BV13" s="27">
        <f>+[1]MAGDALENA!U13</f>
        <v>0</v>
      </c>
      <c r="BW13" s="27">
        <f>+[1]META!H13</f>
        <v>1</v>
      </c>
      <c r="BX13" s="27">
        <f>+[1]META!G13</f>
        <v>1</v>
      </c>
      <c r="BY13" s="27">
        <f>+[1]META!U13</f>
        <v>1</v>
      </c>
      <c r="BZ13" s="27">
        <f>+[1]NARIÑO!H13</f>
        <v>1</v>
      </c>
      <c r="CA13" s="27">
        <f>+[1]NARIÑO!G13</f>
        <v>1</v>
      </c>
      <c r="CB13" s="27">
        <f>+[1]NARIÑO!U13</f>
        <v>0</v>
      </c>
      <c r="CC13" s="27">
        <f>+'[1]NORTE DE SANTANDER'!H13</f>
        <v>1</v>
      </c>
      <c r="CD13" s="27">
        <f>+'[1]NORTE DE SANTANDER'!G13</f>
        <v>1</v>
      </c>
      <c r="CE13" s="27">
        <f>+'[1]NORTE DE SANTANDER'!U13</f>
        <v>0</v>
      </c>
      <c r="CF13" s="27">
        <f>+[1]PUTUMAYO!H13</f>
        <v>0</v>
      </c>
      <c r="CG13" s="27">
        <f>+[1]PUTUMAYO!G13</f>
        <v>0</v>
      </c>
      <c r="CH13" s="27">
        <f>+[1]PUTUMAYO!U13</f>
        <v>0</v>
      </c>
      <c r="CI13" s="27">
        <f>+[1]QUINDIO!H13</f>
        <v>1</v>
      </c>
      <c r="CJ13" s="27">
        <f>+[1]QUINDIO!G13</f>
        <v>0</v>
      </c>
      <c r="CK13" s="27">
        <f>+[1]QUINDIO!U13</f>
        <v>0</v>
      </c>
      <c r="CL13" s="27">
        <f>+[1]RISARALDA!H13</f>
        <v>1</v>
      </c>
      <c r="CM13" s="27">
        <f>+[1]RISARALDA!G13</f>
        <v>0</v>
      </c>
      <c r="CN13" s="27">
        <f>+[1]RISARALDA!U13</f>
        <v>0</v>
      </c>
      <c r="CO13" s="27">
        <f>+'[1]SAN ANDRES'!H13</f>
        <v>0</v>
      </c>
      <c r="CP13" s="27">
        <f>+'[1]SAN ANDRES'!G13</f>
        <v>0</v>
      </c>
      <c r="CQ13" s="27">
        <f>+'[1]SAN ANDRES'!U13</f>
        <v>0</v>
      </c>
      <c r="CR13" s="27">
        <f>+[1]SANTANDER!H13</f>
        <v>4</v>
      </c>
      <c r="CS13" s="27">
        <f>+[1]SANTANDER!G13</f>
        <v>4</v>
      </c>
      <c r="CT13" s="27">
        <f>+[1]SANTANDER!U13</f>
        <v>0</v>
      </c>
      <c r="CU13" s="27">
        <f>+[1]SUCRE!H13</f>
        <v>1</v>
      </c>
      <c r="CV13" s="27">
        <f>+[1]SUCRE!G13</f>
        <v>0</v>
      </c>
      <c r="CW13" s="27">
        <f>+[1]SUCRE!U13</f>
        <v>0</v>
      </c>
      <c r="CX13" s="27">
        <f>+[1]TOLIMA!H13</f>
        <v>2</v>
      </c>
      <c r="CY13" s="27">
        <f>+[1]TOLIMA!G13</f>
        <v>0</v>
      </c>
      <c r="CZ13" s="27">
        <f>+[1]TOLIMA!U13</f>
        <v>1</v>
      </c>
      <c r="DA13" s="27">
        <f>+'[1]VALLE DEL CAUCA'!H13</f>
        <v>2</v>
      </c>
      <c r="DB13" s="27">
        <f>+'[1]VALLE DEL CAUCA'!G13</f>
        <v>1</v>
      </c>
      <c r="DC13" s="27">
        <f>+'[1]VALLE DEL CAUCA'!U13</f>
        <v>1</v>
      </c>
      <c r="DD13" s="27">
        <f>+[1]VAUPES!H13</f>
        <v>0</v>
      </c>
      <c r="DE13" s="27">
        <f>+[1]VAUPES!G13</f>
        <v>0</v>
      </c>
      <c r="DF13" s="27">
        <f>+[1]VAUPES!U13</f>
        <v>0</v>
      </c>
      <c r="DG13" s="27">
        <f>+[1]VICHADA!H13</f>
        <v>0</v>
      </c>
      <c r="DH13" s="27">
        <f>+[1]VICHADA!G13</f>
        <v>0</v>
      </c>
      <c r="DI13" s="27">
        <f>+[1]VICHADA!U13</f>
        <v>0</v>
      </c>
    </row>
    <row r="14" spans="1:113" ht="45" customHeight="1" x14ac:dyDescent="0.2">
      <c r="A14" s="21" t="s">
        <v>77</v>
      </c>
      <c r="B14" s="22" t="s">
        <v>54</v>
      </c>
      <c r="C14" s="23" t="s">
        <v>78</v>
      </c>
      <c r="D14" s="23" t="s">
        <v>79</v>
      </c>
      <c r="E14" s="23" t="s">
        <v>80</v>
      </c>
      <c r="F14" s="24" t="s">
        <v>58</v>
      </c>
      <c r="G14" s="25">
        <f t="shared" si="7"/>
        <v>1.1666666666666667</v>
      </c>
      <c r="H14" s="26"/>
      <c r="I14" s="26"/>
      <c r="J14" s="27">
        <f t="shared" si="8"/>
        <v>30</v>
      </c>
      <c r="K14" s="27">
        <f t="shared" si="9"/>
        <v>35</v>
      </c>
      <c r="L14" s="27">
        <f>+'[1]OFICINAS NACIONALES'!H14</f>
        <v>0</v>
      </c>
      <c r="M14" s="27">
        <f>+'[1]OFICINAS NACIONALES'!G14</f>
        <v>0</v>
      </c>
      <c r="N14" s="27">
        <f>+'[1]OFICINAS NACIONALES'!U14</f>
        <v>0</v>
      </c>
      <c r="O14" s="27">
        <f t="shared" si="10"/>
        <v>30</v>
      </c>
      <c r="P14" s="27">
        <f t="shared" si="10"/>
        <v>8</v>
      </c>
      <c r="Q14" s="27">
        <f t="shared" si="10"/>
        <v>35</v>
      </c>
      <c r="R14" s="27">
        <f>+[1]AMAZONAS!H14</f>
        <v>0</v>
      </c>
      <c r="S14" s="27">
        <f>+[1]AMAZONAS!G14</f>
        <v>0</v>
      </c>
      <c r="T14" s="27">
        <f>+[1]AMAZONAS!U14</f>
        <v>0</v>
      </c>
      <c r="U14" s="27">
        <f>+[1]ANTIOQUIA!H14</f>
        <v>0</v>
      </c>
      <c r="V14" s="27">
        <f>+[1]ANTIOQUIA!G14</f>
        <v>0</v>
      </c>
      <c r="W14" s="27">
        <f>+[1]ANTIOQUIA!U14</f>
        <v>0</v>
      </c>
      <c r="X14" s="27">
        <f>+[1]ATLÁNTICO!H14</f>
        <v>0</v>
      </c>
      <c r="Y14" s="27">
        <f>+[1]ATLÁNTICO!G14</f>
        <v>0</v>
      </c>
      <c r="Z14" s="27">
        <f>+[1]ATLÁNTICO!U14</f>
        <v>0</v>
      </c>
      <c r="AA14" s="27">
        <f>+[1]ARAUCA!H14</f>
        <v>0</v>
      </c>
      <c r="AB14" s="27">
        <f>+[1]ARAUCA!G14</f>
        <v>0</v>
      </c>
      <c r="AC14" s="27">
        <f>+[1]ARAUCA!U14</f>
        <v>0</v>
      </c>
      <c r="AD14" s="27">
        <v>3</v>
      </c>
      <c r="AE14" s="27">
        <f>+[1]BOLIVAR!G14</f>
        <v>0</v>
      </c>
      <c r="AF14" s="27">
        <f>+[1]BOLIVAR!U14</f>
        <v>8</v>
      </c>
      <c r="AG14" s="27">
        <f>+[1]BOYACÁ!H14</f>
        <v>0</v>
      </c>
      <c r="AH14" s="27">
        <f>+[1]BOYACÁ!G14</f>
        <v>0</v>
      </c>
      <c r="AI14" s="27">
        <f>+[1]BOYACÁ!U14</f>
        <v>0</v>
      </c>
      <c r="AJ14" s="27">
        <f>+[1]CALDAS!H14</f>
        <v>0</v>
      </c>
      <c r="AK14" s="27">
        <f>+[1]CALDAS!G14</f>
        <v>0</v>
      </c>
      <c r="AL14" s="27">
        <f>+[1]CALDAS!U14</f>
        <v>0</v>
      </c>
      <c r="AM14" s="27">
        <f>+[1]CAQUETA!H14</f>
        <v>0</v>
      </c>
      <c r="AN14" s="27">
        <f>+[1]CAQUETA!G14</f>
        <v>0</v>
      </c>
      <c r="AO14" s="27">
        <f>+[1]CAQUETA!U14</f>
        <v>0</v>
      </c>
      <c r="AP14" s="27">
        <f>+[1]CASANARE!H14</f>
        <v>3</v>
      </c>
      <c r="AQ14" s="27">
        <f>+[1]CASANARE!G14</f>
        <v>0</v>
      </c>
      <c r="AR14" s="27">
        <f>+[1]CASANARE!U14</f>
        <v>9</v>
      </c>
      <c r="AS14" s="27">
        <f>+[1]CAUCA!H14</f>
        <v>0</v>
      </c>
      <c r="AT14" s="27">
        <f>+[1]CAUCA!G14</f>
        <v>0</v>
      </c>
      <c r="AU14" s="27">
        <f>+[1]CAUCA!U14</f>
        <v>0</v>
      </c>
      <c r="AV14" s="27">
        <f>+[1]CESAR!H14</f>
        <v>4</v>
      </c>
      <c r="AW14" s="27">
        <f>+[1]CESAR!G14</f>
        <v>0</v>
      </c>
      <c r="AX14" s="27">
        <f>+[1]CESAR!U14</f>
        <v>10</v>
      </c>
      <c r="AY14" s="27">
        <f>+[1]CHOCÓ!H14</f>
        <v>0</v>
      </c>
      <c r="AZ14" s="27">
        <f>+[1]CHOCÓ!G14</f>
        <v>0</v>
      </c>
      <c r="BA14" s="27">
        <f>+[1]CHOCÓ!U14</f>
        <v>0</v>
      </c>
      <c r="BB14" s="27">
        <f>+[1]CORDOBA!H14</f>
        <v>0</v>
      </c>
      <c r="BC14" s="27">
        <f>+[1]CORDOBA!G14</f>
        <v>0</v>
      </c>
      <c r="BD14" s="27">
        <f>+[1]CORDOBA!U14</f>
        <v>0</v>
      </c>
      <c r="BE14" s="27">
        <f>+[1]CUNDINAMARCA!H14</f>
        <v>0</v>
      </c>
      <c r="BF14" s="27">
        <f>+[1]CUNDINAMARCA!G14</f>
        <v>0</v>
      </c>
      <c r="BG14" s="27">
        <f>+[1]CUNDINAMARCA!U14</f>
        <v>0</v>
      </c>
      <c r="BH14" s="27">
        <f>+[1]GUAINIA!H14</f>
        <v>0</v>
      </c>
      <c r="BI14" s="27">
        <f>+[1]GUAINIA!G14</f>
        <v>0</v>
      </c>
      <c r="BJ14" s="27">
        <f>+[1]GUAINIA!U14</f>
        <v>0</v>
      </c>
      <c r="BK14" s="27">
        <f>+[1]GUAVIARE!H14</f>
        <v>0</v>
      </c>
      <c r="BL14" s="27">
        <f>+[1]GUAVIARE!G14</f>
        <v>0</v>
      </c>
      <c r="BM14" s="27">
        <f>+[1]GUAVIARE!U14</f>
        <v>0</v>
      </c>
      <c r="BN14" s="27">
        <f>+[1]HUILA!H14</f>
        <v>1</v>
      </c>
      <c r="BO14" s="27">
        <f>+[1]HUILA!G14</f>
        <v>0</v>
      </c>
      <c r="BP14" s="27">
        <f>+[1]HUILA!U14</f>
        <v>0</v>
      </c>
      <c r="BQ14" s="27">
        <f>+[1]GUAJIRA!H14</f>
        <v>0</v>
      </c>
      <c r="BR14" s="27">
        <f>+[1]GUAJIRA!G14</f>
        <v>0</v>
      </c>
      <c r="BS14" s="27">
        <f>+[1]GUAJIRA!U14</f>
        <v>0</v>
      </c>
      <c r="BT14" s="27">
        <f>+[1]MAGDALENA!H14</f>
        <v>2</v>
      </c>
      <c r="BU14" s="27">
        <f>+[1]MAGDALENA!G14</f>
        <v>0</v>
      </c>
      <c r="BV14" s="27">
        <f>+[1]MAGDALENA!U14</f>
        <v>0</v>
      </c>
      <c r="BW14" s="27">
        <f>+[1]META!H14</f>
        <v>4</v>
      </c>
      <c r="BX14" s="27">
        <f>+[1]META!G14</f>
        <v>3</v>
      </c>
      <c r="BY14" s="27">
        <f>+[1]META!U14</f>
        <v>0</v>
      </c>
      <c r="BZ14" s="27">
        <f>+[1]NARIÑO!H14</f>
        <v>3</v>
      </c>
      <c r="CA14" s="27">
        <f>+[1]NARIÑO!G14</f>
        <v>4</v>
      </c>
      <c r="CB14" s="27">
        <f>+[1]NARIÑO!U14</f>
        <v>0</v>
      </c>
      <c r="CC14" s="27">
        <f>+'[1]NORTE DE SANTANDER'!H14</f>
        <v>3</v>
      </c>
      <c r="CD14" s="27">
        <f>+'[1]NORTE DE SANTANDER'!G14</f>
        <v>1</v>
      </c>
      <c r="CE14" s="27">
        <f>+'[1]NORTE DE SANTANDER'!U14</f>
        <v>0</v>
      </c>
      <c r="CF14" s="27">
        <f>+[1]PUTUMAYO!H14</f>
        <v>0</v>
      </c>
      <c r="CG14" s="27">
        <f>+[1]PUTUMAYO!G14</f>
        <v>0</v>
      </c>
      <c r="CH14" s="27">
        <f>+[1]PUTUMAYO!U14</f>
        <v>0</v>
      </c>
      <c r="CI14" s="27">
        <f>+[1]QUINDIO!H14</f>
        <v>0</v>
      </c>
      <c r="CJ14" s="27">
        <f>+[1]QUINDIO!G14</f>
        <v>0</v>
      </c>
      <c r="CK14" s="27">
        <f>+[1]QUINDIO!U14</f>
        <v>0</v>
      </c>
      <c r="CL14" s="27">
        <f>+[1]RISARALDA!H14</f>
        <v>0</v>
      </c>
      <c r="CM14" s="27">
        <f>+[1]RISARALDA!G14</f>
        <v>0</v>
      </c>
      <c r="CN14" s="27">
        <f>+[1]RISARALDA!U14</f>
        <v>0</v>
      </c>
      <c r="CO14" s="27">
        <f>+'[1]SAN ANDRES'!H14</f>
        <v>0</v>
      </c>
      <c r="CP14" s="27">
        <f>+'[1]SAN ANDRES'!G14</f>
        <v>0</v>
      </c>
      <c r="CQ14" s="27">
        <f>+'[1]SAN ANDRES'!U14</f>
        <v>0</v>
      </c>
      <c r="CR14" s="27">
        <f>+[1]SANTANDER!H14</f>
        <v>3</v>
      </c>
      <c r="CS14" s="27">
        <f>+[1]SANTANDER!G14</f>
        <v>0</v>
      </c>
      <c r="CT14" s="27">
        <f>+[1]SANTANDER!U14</f>
        <v>8</v>
      </c>
      <c r="CU14" s="27">
        <f>+[1]SUCRE!H14</f>
        <v>0</v>
      </c>
      <c r="CV14" s="27">
        <f>+[1]SUCRE!G14</f>
        <v>0</v>
      </c>
      <c r="CW14" s="27">
        <f>+[1]SUCRE!U14</f>
        <v>0</v>
      </c>
      <c r="CX14" s="27">
        <f>+[1]TOLIMA!H14</f>
        <v>2</v>
      </c>
      <c r="CY14" s="27">
        <f>+[1]TOLIMA!G14</f>
        <v>0</v>
      </c>
      <c r="CZ14" s="27">
        <f>+[1]TOLIMA!U14</f>
        <v>0</v>
      </c>
      <c r="DA14" s="27">
        <f>+'[1]VALLE DEL CAUCA'!H14</f>
        <v>2</v>
      </c>
      <c r="DB14" s="27">
        <f>+'[1]VALLE DEL CAUCA'!G14</f>
        <v>0</v>
      </c>
      <c r="DC14" s="27">
        <f>+'[1]VALLE DEL CAUCA'!U14</f>
        <v>0</v>
      </c>
      <c r="DD14" s="27">
        <f>+[1]VAUPES!H14</f>
        <v>0</v>
      </c>
      <c r="DE14" s="27">
        <f>+[1]VAUPES!G14</f>
        <v>0</v>
      </c>
      <c r="DF14" s="27">
        <f>+[1]VAUPES!U14</f>
        <v>0</v>
      </c>
      <c r="DG14" s="27">
        <f>+[1]VICHADA!H14</f>
        <v>0</v>
      </c>
      <c r="DH14" s="27">
        <f>+[1]VICHADA!G14</f>
        <v>0</v>
      </c>
      <c r="DI14" s="27">
        <f>+[1]VICHADA!U14</f>
        <v>0</v>
      </c>
    </row>
    <row r="15" spans="1:113" ht="45" customHeight="1" x14ac:dyDescent="0.2">
      <c r="A15" s="21" t="s">
        <v>81</v>
      </c>
      <c r="B15" s="22" t="s">
        <v>54</v>
      </c>
      <c r="C15" s="23" t="s">
        <v>82</v>
      </c>
      <c r="D15" s="23" t="s">
        <v>83</v>
      </c>
      <c r="E15" s="23" t="s">
        <v>84</v>
      </c>
      <c r="F15" s="23" t="s">
        <v>71</v>
      </c>
      <c r="G15" s="25">
        <f t="shared" si="7"/>
        <v>1.1285211267605635</v>
      </c>
      <c r="H15" s="26"/>
      <c r="I15" s="26"/>
      <c r="J15" s="27">
        <f t="shared" si="8"/>
        <v>1136</v>
      </c>
      <c r="K15" s="27">
        <f t="shared" si="9"/>
        <v>1282</v>
      </c>
      <c r="L15" s="27">
        <f>+'[1]OFICINAS NACIONALES'!H15</f>
        <v>0</v>
      </c>
      <c r="M15" s="27">
        <f>+'[1]OFICINAS NACIONALES'!G15</f>
        <v>0</v>
      </c>
      <c r="N15" s="27">
        <f>+'[1]OFICINAS NACIONALES'!U15</f>
        <v>0</v>
      </c>
      <c r="O15" s="27">
        <f t="shared" si="10"/>
        <v>1136</v>
      </c>
      <c r="P15" s="27">
        <f t="shared" si="10"/>
        <v>1078</v>
      </c>
      <c r="Q15" s="27">
        <f t="shared" si="10"/>
        <v>1282</v>
      </c>
      <c r="R15" s="27">
        <f>+[1]AMAZONAS!H15</f>
        <v>0</v>
      </c>
      <c r="S15" s="27">
        <f>+[1]AMAZONAS!G15</f>
        <v>0</v>
      </c>
      <c r="T15" s="27">
        <f>+[1]AMAZONAS!U15</f>
        <v>0</v>
      </c>
      <c r="U15" s="27">
        <f>+[1]ANTIOQUIA!H15</f>
        <v>60</v>
      </c>
      <c r="V15" s="27">
        <f>+[1]ANTIOQUIA!G15</f>
        <v>60</v>
      </c>
      <c r="W15" s="27">
        <f>+[1]ANTIOQUIA!U15</f>
        <v>60</v>
      </c>
      <c r="X15" s="27">
        <f>+[1]ATLÁNTICO!H15</f>
        <v>10</v>
      </c>
      <c r="Y15" s="27">
        <f>+[1]ATLÁNTICO!G15</f>
        <v>0</v>
      </c>
      <c r="Z15" s="27">
        <f>+[1]ATLÁNTICO!U15</f>
        <v>25</v>
      </c>
      <c r="AA15" s="27">
        <f>+[1]ARAUCA!H15</f>
        <v>5</v>
      </c>
      <c r="AB15" s="27">
        <f>+[1]ARAUCA!G15</f>
        <v>9</v>
      </c>
      <c r="AC15" s="27">
        <f>+[1]ARAUCA!U15</f>
        <v>4</v>
      </c>
      <c r="AD15" s="27">
        <f>+[1]BOLIVAR!H15</f>
        <v>15</v>
      </c>
      <c r="AE15" s="27">
        <f>+[1]BOLIVAR!G15</f>
        <v>13</v>
      </c>
      <c r="AF15" s="27">
        <f>+[1]BOLIVAR!U15</f>
        <v>16</v>
      </c>
      <c r="AG15" s="27">
        <f>+[1]BOYACÁ!H15</f>
        <v>45</v>
      </c>
      <c r="AH15" s="27">
        <f>+[1]BOYACÁ!G15</f>
        <v>45</v>
      </c>
      <c r="AI15" s="27">
        <f>+[1]BOYACÁ!U15</f>
        <v>43</v>
      </c>
      <c r="AJ15" s="27">
        <f>+[1]CALDAS!H15</f>
        <v>20</v>
      </c>
      <c r="AK15" s="27">
        <f>+[1]CALDAS!G15</f>
        <v>25</v>
      </c>
      <c r="AL15" s="27">
        <f>+[1]CALDAS!U15</f>
        <v>30</v>
      </c>
      <c r="AM15" s="27">
        <f>+[1]CAQUETA!H15</f>
        <v>20</v>
      </c>
      <c r="AN15" s="27">
        <f>+[1]CAQUETA!G15</f>
        <v>15</v>
      </c>
      <c r="AO15" s="27">
        <f>+[1]CAQUETA!U15</f>
        <v>5</v>
      </c>
      <c r="AP15" s="27">
        <f>+[1]CASANARE!H15</f>
        <v>40</v>
      </c>
      <c r="AQ15" s="27">
        <f>+[1]CASANARE!G15</f>
        <v>32</v>
      </c>
      <c r="AR15" s="27">
        <f>+[1]CASANARE!U15</f>
        <v>40</v>
      </c>
      <c r="AS15" s="27">
        <f>+[1]CAUCA!H15</f>
        <v>10</v>
      </c>
      <c r="AT15" s="27">
        <f>+[1]CAUCA!G15</f>
        <v>0</v>
      </c>
      <c r="AU15" s="27">
        <f>+[1]CAUCA!U15</f>
        <v>0</v>
      </c>
      <c r="AV15" s="27">
        <f>+[1]CESAR!H15</f>
        <v>80</v>
      </c>
      <c r="AW15" s="27">
        <f>+[1]CESAR!G15</f>
        <v>50</v>
      </c>
      <c r="AX15" s="27">
        <f>+[1]CESAR!U15</f>
        <v>53</v>
      </c>
      <c r="AY15" s="27">
        <f>+[1]CHOCÓ!H15</f>
        <v>0</v>
      </c>
      <c r="AZ15" s="27">
        <f>+[1]CHOCÓ!G15</f>
        <v>0</v>
      </c>
      <c r="BA15" s="27">
        <f>+[1]CHOCÓ!U15</f>
        <v>0</v>
      </c>
      <c r="BB15" s="27">
        <f>+[1]CORDOBA!H15</f>
        <v>70</v>
      </c>
      <c r="BC15" s="27">
        <f>+[1]CORDOBA!G15</f>
        <v>107</v>
      </c>
      <c r="BD15" s="27">
        <f>+[1]CORDOBA!U15</f>
        <v>155</v>
      </c>
      <c r="BE15" s="27">
        <f>+[1]CUNDINAMARCA!H15</f>
        <v>131</v>
      </c>
      <c r="BF15" s="27">
        <f>+[1]CUNDINAMARCA!G15</f>
        <v>131</v>
      </c>
      <c r="BG15" s="27">
        <f>+[1]CUNDINAMARCA!U15</f>
        <v>162</v>
      </c>
      <c r="BH15" s="27">
        <f>+[1]GUAINIA!H15</f>
        <v>0</v>
      </c>
      <c r="BI15" s="27">
        <f>+[1]GUAINIA!G15</f>
        <v>0</v>
      </c>
      <c r="BJ15" s="27">
        <f>+[1]GUAINIA!U15</f>
        <v>0</v>
      </c>
      <c r="BK15" s="27">
        <f>+[1]GUAVIARE!H15</f>
        <v>10</v>
      </c>
      <c r="BL15" s="27">
        <f>+[1]GUAVIARE!G15</f>
        <v>0</v>
      </c>
      <c r="BM15" s="27">
        <f>+[1]GUAVIARE!U15</f>
        <v>10</v>
      </c>
      <c r="BN15" s="27">
        <f>+[1]HUILA!H15</f>
        <v>75</v>
      </c>
      <c r="BO15" s="27">
        <f>+[1]HUILA!G15</f>
        <v>75</v>
      </c>
      <c r="BP15" s="27">
        <f>+[1]HUILA!U15</f>
        <v>62</v>
      </c>
      <c r="BQ15" s="27">
        <f>+[1]GUAJIRA!H15</f>
        <v>5</v>
      </c>
      <c r="BR15" s="27">
        <f>+[1]GUAJIRA!G15</f>
        <v>0</v>
      </c>
      <c r="BS15" s="27">
        <f>+[1]GUAJIRA!U15</f>
        <v>6</v>
      </c>
      <c r="BT15" s="27">
        <f>+[1]MAGDALENA!H15</f>
        <v>20</v>
      </c>
      <c r="BU15" s="27">
        <f>+[1]MAGDALENA!G15</f>
        <v>10</v>
      </c>
      <c r="BV15" s="27">
        <f>+[1]MAGDALENA!U15</f>
        <v>9</v>
      </c>
      <c r="BW15" s="27">
        <f>+[1]META!H15</f>
        <v>60</v>
      </c>
      <c r="BX15" s="27">
        <f>+[1]META!G15</f>
        <v>66</v>
      </c>
      <c r="BY15" s="27">
        <f>+[1]META!U15</f>
        <v>61</v>
      </c>
      <c r="BZ15" s="27">
        <f>+[1]NARIÑO!H15</f>
        <v>30</v>
      </c>
      <c r="CA15" s="27">
        <f>+[1]NARIÑO!G15</f>
        <v>39</v>
      </c>
      <c r="CB15" s="27">
        <f>+[1]NARIÑO!U15</f>
        <v>35</v>
      </c>
      <c r="CC15" s="27">
        <f>+'[1]NORTE DE SANTANDER'!H15</f>
        <v>40</v>
      </c>
      <c r="CD15" s="27">
        <f>+'[1]NORTE DE SANTANDER'!G15</f>
        <v>39</v>
      </c>
      <c r="CE15" s="27">
        <f>+'[1]NORTE DE SANTANDER'!U15</f>
        <v>30</v>
      </c>
      <c r="CF15" s="27">
        <f>+[1]PUTUMAYO!H15</f>
        <v>10</v>
      </c>
      <c r="CG15" s="27">
        <f>+[1]PUTUMAYO!G15</f>
        <v>0</v>
      </c>
      <c r="CH15" s="27">
        <f>+[1]PUTUMAYO!U15</f>
        <v>0</v>
      </c>
      <c r="CI15" s="27">
        <f>+[1]QUINDIO!H15</f>
        <v>20</v>
      </c>
      <c r="CJ15" s="27">
        <f>+[1]QUINDIO!G15</f>
        <v>20</v>
      </c>
      <c r="CK15" s="27">
        <f>+[1]QUINDIO!U15</f>
        <v>16</v>
      </c>
      <c r="CL15" s="27">
        <f>+[1]RISARALDA!H15</f>
        <v>30</v>
      </c>
      <c r="CM15" s="27">
        <f>+[1]RISARALDA!G15</f>
        <v>0</v>
      </c>
      <c r="CN15" s="27">
        <f>+[1]RISARALDA!U15</f>
        <v>30</v>
      </c>
      <c r="CO15" s="27">
        <f>+'[1]SAN ANDRES'!H15</f>
        <v>0</v>
      </c>
      <c r="CP15" s="27">
        <f>+'[1]SAN ANDRES'!G15</f>
        <v>0</v>
      </c>
      <c r="CQ15" s="27">
        <f>+'[1]SAN ANDRES'!U15</f>
        <v>0</v>
      </c>
      <c r="CR15" s="27">
        <f>+[1]SANTANDER!H15</f>
        <v>70</v>
      </c>
      <c r="CS15" s="27">
        <f>+[1]SANTANDER!G15</f>
        <v>95</v>
      </c>
      <c r="CT15" s="27">
        <f>+[1]SANTANDER!U15</f>
        <v>99</v>
      </c>
      <c r="CU15" s="27">
        <f>+[1]SUCRE!H15</f>
        <v>30</v>
      </c>
      <c r="CV15" s="27">
        <f>+[1]SUCRE!G15</f>
        <v>40</v>
      </c>
      <c r="CW15" s="27">
        <f>+[1]SUCRE!U15</f>
        <v>24</v>
      </c>
      <c r="CX15" s="27">
        <f>+[1]TOLIMA!H15</f>
        <v>100</v>
      </c>
      <c r="CY15" s="27">
        <f>+[1]TOLIMA!G15</f>
        <v>90</v>
      </c>
      <c r="CZ15" s="27">
        <f>+[1]TOLIMA!U15</f>
        <v>207</v>
      </c>
      <c r="DA15" s="27">
        <f>+'[1]VALLE DEL CAUCA'!H15</f>
        <v>120</v>
      </c>
      <c r="DB15" s="27">
        <f>+'[1]VALLE DEL CAUCA'!G15</f>
        <v>117</v>
      </c>
      <c r="DC15" s="27">
        <f>+'[1]VALLE DEL CAUCA'!U15</f>
        <v>100</v>
      </c>
      <c r="DD15" s="27">
        <f>+[1]VAUPES!H15</f>
        <v>0</v>
      </c>
      <c r="DE15" s="27">
        <f>+[1]VAUPES!G15</f>
        <v>0</v>
      </c>
      <c r="DF15" s="27">
        <f>+[1]VAUPES!U15</f>
        <v>0</v>
      </c>
      <c r="DG15" s="27">
        <f>+[1]VICHADA!H15</f>
        <v>10</v>
      </c>
      <c r="DH15" s="27">
        <f>+[1]VICHADA!G15</f>
        <v>0</v>
      </c>
      <c r="DI15" s="27">
        <f>+[1]VICHADA!U15</f>
        <v>0</v>
      </c>
    </row>
    <row r="16" spans="1:113" s="28" customFormat="1" ht="33.75" x14ac:dyDescent="0.2">
      <c r="A16" s="456" t="s">
        <v>85</v>
      </c>
      <c r="B16" s="457" t="s">
        <v>54</v>
      </c>
      <c r="C16" s="468" t="s">
        <v>86</v>
      </c>
      <c r="D16" s="23" t="s">
        <v>87</v>
      </c>
      <c r="E16" s="458" t="s">
        <v>88</v>
      </c>
      <c r="F16" s="459" t="s">
        <v>71</v>
      </c>
      <c r="G16" s="461">
        <f>+H16/I16</f>
        <v>1.03084110420125</v>
      </c>
      <c r="H16" s="463">
        <f>+[1]AMAZONAS!U16+[1]ANTIOQUIA!U16+[1]ARAUCA!U16+[1]ATLÁNTICO!U16+[1]BOLIVAR!U16+[1]BOYACÁ!U16+[1]CALDAS!U16+[1]CAQUETA!U16+[1]CASANARE!U16+[1]CAUCA!U16+[1]CESAR!U16+[1]CHOCÓ!U16+[1]CORDOBA!U16+[1]CUNDINAMARCA!U16+[1]GUAINIA!U16+[1]GUAJIRA!U16+[1]GUAVIARE!U16+[1]HUILA!U16+[1]MAGDALENA!U16+[1]META!U16+[1]NARIÑO!U16+'[1]NORTE DE SANTANDER'!U16+[1]PUTUMAYO!U16+[1]QUINDIO!U16+[1]RISARALDA!U16+'[1]SAN ANDRES'!U16+[1]SANTANDER!U16+[1]SUCRE!U16+[1]TOLIMA!U16+'[1]VALLE DEL CAUCA'!U16+[1]VAUPES!U16+[1]VICHADA!U16</f>
        <v>1103.0005999999998</v>
      </c>
      <c r="I16" s="463">
        <f>+[1]AMAZONAS!U17+[1]ANTIOQUIA!U17+[1]ARAUCA!U17+[1]ATLÁNTICO!U17+[1]BOLIVAR!U17+[1]BOYACÁ!U17+[1]CALDAS!U17+[1]CAQUETA!U17+[1]CASANARE!U17+[1]CAUCA!U17+[1]CESAR!U17+[1]CHOCÓ!U17+[1]CORDOBA!U17+[1]CUNDINAMARCA!U17+[1]GUAINIA!U17+[1]GUAJIRA!U17+[1]GUAVIARE!U17+[1]HUILA!U17+[1]MAGDALENA!U17+[1]META!U17+[1]NARIÑO!U17+'[1]NORTE DE SANTANDER'!U17+[1]PUTUMAYO!U17+[1]QUINDIO!U17+[1]RISARALDA!U17+'[1]SAN ANDRES'!U17+[1]SANTANDER!U17+[1]SUCRE!U17+[1]TOLIMA!U17+'[1]VALLE DEL CAUCA'!U17+[1]VAUPES!U17+[1]VICHADA!U17</f>
        <v>1070.0005999999998</v>
      </c>
      <c r="J16" s="465">
        <f t="shared" si="8"/>
        <v>0</v>
      </c>
      <c r="K16" s="465">
        <f t="shared" si="8"/>
        <v>0</v>
      </c>
      <c r="L16" s="465">
        <f>+'[1]OFICINAS NACIONALES'!H16:H17</f>
        <v>0</v>
      </c>
      <c r="M16" s="465">
        <f>+'[1]OFICINAS NACIONALES'!G16:G17</f>
        <v>0</v>
      </c>
      <c r="N16" s="465">
        <f>+'[1]OFICINAS NACIONALES'!U16</f>
        <v>0</v>
      </c>
      <c r="O16" s="465">
        <f t="shared" si="2"/>
        <v>0</v>
      </c>
      <c r="P16" s="465">
        <f t="shared" si="10"/>
        <v>0</v>
      </c>
      <c r="Q16" s="465">
        <f t="shared" si="3"/>
        <v>0</v>
      </c>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7"/>
      <c r="AP16" s="467"/>
      <c r="AQ16" s="467"/>
      <c r="AR16" s="467"/>
      <c r="AS16" s="467"/>
      <c r="AT16" s="467"/>
      <c r="AU16" s="467"/>
      <c r="AV16" s="467"/>
      <c r="AW16" s="467"/>
      <c r="AX16" s="467"/>
      <c r="AY16" s="467"/>
      <c r="AZ16" s="467"/>
      <c r="BA16" s="467"/>
      <c r="BB16" s="467"/>
      <c r="BC16" s="467"/>
      <c r="BD16" s="467"/>
      <c r="BE16" s="467"/>
      <c r="BF16" s="467"/>
      <c r="BG16" s="467"/>
      <c r="BH16" s="467"/>
      <c r="BI16" s="467"/>
      <c r="BJ16" s="467"/>
      <c r="BK16" s="467"/>
      <c r="BL16" s="467"/>
      <c r="BM16" s="467"/>
      <c r="BN16" s="467"/>
      <c r="BO16" s="467"/>
      <c r="BP16" s="467"/>
      <c r="BQ16" s="467"/>
      <c r="BR16" s="467"/>
      <c r="BS16" s="467"/>
      <c r="BT16" s="467"/>
      <c r="BU16" s="467"/>
      <c r="BV16" s="467"/>
      <c r="BW16" s="467"/>
      <c r="BX16" s="467"/>
      <c r="BY16" s="467"/>
      <c r="BZ16" s="467"/>
      <c r="CA16" s="467"/>
      <c r="CB16" s="467"/>
      <c r="CC16" s="467"/>
      <c r="CD16" s="467"/>
      <c r="CE16" s="467"/>
      <c r="CF16" s="467"/>
      <c r="CG16" s="467"/>
      <c r="CH16" s="467"/>
      <c r="CI16" s="467"/>
      <c r="CJ16" s="467"/>
      <c r="CK16" s="467"/>
      <c r="CL16" s="467"/>
      <c r="CM16" s="467"/>
      <c r="CN16" s="467"/>
      <c r="CO16" s="467"/>
      <c r="CP16" s="467"/>
      <c r="CQ16" s="467"/>
      <c r="CR16" s="467"/>
      <c r="CS16" s="467"/>
      <c r="CT16" s="467"/>
      <c r="CU16" s="467"/>
      <c r="CV16" s="467"/>
      <c r="CW16" s="467"/>
      <c r="CX16" s="467"/>
      <c r="CY16" s="467"/>
      <c r="CZ16" s="467"/>
      <c r="DA16" s="467"/>
      <c r="DB16" s="467"/>
      <c r="DC16" s="467"/>
      <c r="DD16" s="467"/>
      <c r="DE16" s="467"/>
      <c r="DF16" s="467"/>
      <c r="DG16" s="467"/>
      <c r="DH16" s="467"/>
      <c r="DI16" s="467"/>
    </row>
    <row r="17" spans="1:114" s="28" customFormat="1" ht="33" customHeight="1" x14ac:dyDescent="0.2">
      <c r="A17" s="456"/>
      <c r="B17" s="457"/>
      <c r="C17" s="468"/>
      <c r="D17" s="23" t="s">
        <v>89</v>
      </c>
      <c r="E17" s="458"/>
      <c r="F17" s="460"/>
      <c r="G17" s="462"/>
      <c r="H17" s="464"/>
      <c r="I17" s="464"/>
      <c r="J17" s="466"/>
      <c r="K17" s="466"/>
      <c r="L17" s="466"/>
      <c r="M17" s="466"/>
      <c r="N17" s="466"/>
      <c r="O17" s="466"/>
      <c r="P17" s="466"/>
      <c r="Q17" s="466"/>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467"/>
      <c r="AP17" s="467"/>
      <c r="AQ17" s="467"/>
      <c r="AR17" s="467"/>
      <c r="AS17" s="467"/>
      <c r="AT17" s="467"/>
      <c r="AU17" s="467"/>
      <c r="AV17" s="467"/>
      <c r="AW17" s="467"/>
      <c r="AX17" s="467"/>
      <c r="AY17" s="467"/>
      <c r="AZ17" s="467"/>
      <c r="BA17" s="467"/>
      <c r="BB17" s="467"/>
      <c r="BC17" s="467"/>
      <c r="BD17" s="467"/>
      <c r="BE17" s="467"/>
      <c r="BF17" s="467"/>
      <c r="BG17" s="467"/>
      <c r="BH17" s="467"/>
      <c r="BI17" s="467"/>
      <c r="BJ17" s="467"/>
      <c r="BK17" s="467"/>
      <c r="BL17" s="467"/>
      <c r="BM17" s="467"/>
      <c r="BN17" s="467"/>
      <c r="BO17" s="467"/>
      <c r="BP17" s="467"/>
      <c r="BQ17" s="467"/>
      <c r="BR17" s="467"/>
      <c r="BS17" s="467"/>
      <c r="BT17" s="467"/>
      <c r="BU17" s="467"/>
      <c r="BV17" s="467"/>
      <c r="BW17" s="467"/>
      <c r="BX17" s="467"/>
      <c r="BY17" s="467"/>
      <c r="BZ17" s="467"/>
      <c r="CA17" s="467"/>
      <c r="CB17" s="467"/>
      <c r="CC17" s="467"/>
      <c r="CD17" s="467"/>
      <c r="CE17" s="467"/>
      <c r="CF17" s="467"/>
      <c r="CG17" s="467"/>
      <c r="CH17" s="467"/>
      <c r="CI17" s="467"/>
      <c r="CJ17" s="467"/>
      <c r="CK17" s="467"/>
      <c r="CL17" s="467"/>
      <c r="CM17" s="467"/>
      <c r="CN17" s="467"/>
      <c r="CO17" s="467"/>
      <c r="CP17" s="467"/>
      <c r="CQ17" s="467"/>
      <c r="CR17" s="467"/>
      <c r="CS17" s="467"/>
      <c r="CT17" s="467"/>
      <c r="CU17" s="467"/>
      <c r="CV17" s="467"/>
      <c r="CW17" s="467"/>
      <c r="CX17" s="467"/>
      <c r="CY17" s="467"/>
      <c r="CZ17" s="467"/>
      <c r="DA17" s="467"/>
      <c r="DB17" s="467"/>
      <c r="DC17" s="467"/>
      <c r="DD17" s="467"/>
      <c r="DE17" s="467"/>
      <c r="DF17" s="467"/>
      <c r="DG17" s="467"/>
      <c r="DH17" s="467"/>
      <c r="DI17" s="467"/>
    </row>
    <row r="18" spans="1:114" ht="45" customHeight="1" x14ac:dyDescent="0.2">
      <c r="A18" s="21" t="s">
        <v>90</v>
      </c>
      <c r="B18" s="22" t="s">
        <v>54</v>
      </c>
      <c r="C18" s="23" t="s">
        <v>91</v>
      </c>
      <c r="D18" s="23" t="s">
        <v>92</v>
      </c>
      <c r="E18" s="23" t="s">
        <v>93</v>
      </c>
      <c r="F18" s="23" t="s">
        <v>71</v>
      </c>
      <c r="G18" s="25">
        <f t="shared" ref="G18:G20" si="11">K18/J18</f>
        <v>1.5142857142857142</v>
      </c>
      <c r="H18" s="26"/>
      <c r="I18" s="26"/>
      <c r="J18" s="27">
        <f t="shared" ref="J18:K21" si="12">L18+O18</f>
        <v>70</v>
      </c>
      <c r="K18" s="27">
        <f t="shared" ref="K18:K20" si="13">N18+Q18</f>
        <v>106</v>
      </c>
      <c r="L18" s="27">
        <f>+'[1]OFICINAS NACIONALES'!H18</f>
        <v>0</v>
      </c>
      <c r="M18" s="27">
        <f>+'[1]OFICINAS NACIONALES'!G18</f>
        <v>0</v>
      </c>
      <c r="N18" s="27">
        <f>+'[1]OFICINAS NACIONALES'!U18</f>
        <v>0</v>
      </c>
      <c r="O18" s="27">
        <f t="shared" ref="O18:Q20" si="14">+R18+U18+X18+AA18+AD18+AG18+AJ18+AM18+AP18+AS18+AV18+AY18+BB18+BE18+BH18+BK18+BN18+BQ18+BT18+BW18+BZ18+CC18+CF18+CI18+CL18+CO18+CR18+CU18+CX18+DA18+DD18+DG18</f>
        <v>70</v>
      </c>
      <c r="P18" s="27">
        <f t="shared" si="14"/>
        <v>64</v>
      </c>
      <c r="Q18" s="27">
        <f t="shared" si="14"/>
        <v>106</v>
      </c>
      <c r="R18" s="27">
        <f>+[1]AMAZONAS!H18</f>
        <v>0</v>
      </c>
      <c r="S18" s="27">
        <f>+[1]AMAZONAS!G18</f>
        <v>0</v>
      </c>
      <c r="T18" s="27">
        <f>+[1]AMAZONAS!U18</f>
        <v>0</v>
      </c>
      <c r="U18" s="27">
        <f>+[1]ANTIOQUIA!H18</f>
        <v>2</v>
      </c>
      <c r="V18" s="27">
        <f>+[1]ANTIOQUIA!G18</f>
        <v>1</v>
      </c>
      <c r="W18" s="27">
        <f>+[1]ANTIOQUIA!U18</f>
        <v>17</v>
      </c>
      <c r="X18" s="27">
        <f>+[1]ATLÁNTICO!H18</f>
        <v>1</v>
      </c>
      <c r="Y18" s="27">
        <f>+[1]ATLÁNTICO!G18</f>
        <v>0</v>
      </c>
      <c r="Z18" s="27">
        <f>+[1]ATLÁNTICO!U18</f>
        <v>1</v>
      </c>
      <c r="AA18" s="27">
        <f>+[1]ARAUCA!H18</f>
        <v>1</v>
      </c>
      <c r="AB18" s="27">
        <f>+[1]ARAUCA!G18</f>
        <v>0</v>
      </c>
      <c r="AC18" s="27">
        <f>+[1]ARAUCA!U18</f>
        <v>1</v>
      </c>
      <c r="AD18" s="27">
        <f>+[1]BOLIVAR!H18</f>
        <v>2</v>
      </c>
      <c r="AE18" s="27">
        <f>+[1]BOLIVAR!G18</f>
        <v>0</v>
      </c>
      <c r="AF18" s="27">
        <f>+[1]BOLIVAR!U18</f>
        <v>2</v>
      </c>
      <c r="AG18" s="27">
        <f>+[1]BOYACÁ!H18</f>
        <v>2</v>
      </c>
      <c r="AH18" s="27">
        <f>+[1]BOYACÁ!G18</f>
        <v>1</v>
      </c>
      <c r="AI18" s="27">
        <f>+[1]BOYACÁ!U18</f>
        <v>2</v>
      </c>
      <c r="AJ18" s="27">
        <f>+[1]CALDAS!H18</f>
        <v>3</v>
      </c>
      <c r="AK18" s="27">
        <f>+[1]CALDAS!G18</f>
        <v>5</v>
      </c>
      <c r="AL18" s="27">
        <f>+[1]CALDAS!U18</f>
        <v>3</v>
      </c>
      <c r="AM18" s="27">
        <f>+[1]CAQUETA!H18</f>
        <v>1</v>
      </c>
      <c r="AN18" s="27">
        <f>+[1]CAQUETA!G18</f>
        <v>1</v>
      </c>
      <c r="AO18" s="27">
        <f>+[1]CAQUETA!U18</f>
        <v>0</v>
      </c>
      <c r="AP18" s="27">
        <f>+[1]CASANARE!H18</f>
        <v>2</v>
      </c>
      <c r="AQ18" s="27">
        <f>+[1]CASANARE!G18</f>
        <v>2</v>
      </c>
      <c r="AR18" s="27">
        <f>+[1]CASANARE!U18</f>
        <v>2</v>
      </c>
      <c r="AS18" s="27">
        <f>+[1]CAUCA!H18</f>
        <v>3</v>
      </c>
      <c r="AT18" s="27">
        <f>+[1]CAUCA!G18</f>
        <v>3</v>
      </c>
      <c r="AU18" s="27">
        <f>+[1]CAUCA!U18</f>
        <v>8</v>
      </c>
      <c r="AV18" s="27">
        <f>+[1]CESAR!H18</f>
        <v>2</v>
      </c>
      <c r="AW18" s="27">
        <f>+[1]CESAR!G18</f>
        <v>2</v>
      </c>
      <c r="AX18" s="27">
        <f>+[1]CESAR!U18</f>
        <v>5</v>
      </c>
      <c r="AY18" s="27">
        <f>+[1]CHOCÓ!H18</f>
        <v>0</v>
      </c>
      <c r="AZ18" s="27">
        <f>+[1]CHOCÓ!G18</f>
        <v>0</v>
      </c>
      <c r="BA18" s="27">
        <f>+[1]CHOCÓ!U18</f>
        <v>0</v>
      </c>
      <c r="BB18" s="27">
        <f>+[1]CORDOBA!H18</f>
        <v>3</v>
      </c>
      <c r="BC18" s="27">
        <f>+[1]CORDOBA!G18</f>
        <v>5</v>
      </c>
      <c r="BD18" s="27">
        <f>+[1]CORDOBA!U18</f>
        <v>13</v>
      </c>
      <c r="BE18" s="27">
        <f>+[1]CUNDINAMARCA!H18</f>
        <v>10</v>
      </c>
      <c r="BF18" s="27">
        <f>+[1]CUNDINAMARCA!G18</f>
        <v>10</v>
      </c>
      <c r="BG18" s="27">
        <f>+[1]CUNDINAMARCA!U18</f>
        <v>11</v>
      </c>
      <c r="BH18" s="27">
        <f>+[1]GUAINIA!H18</f>
        <v>0</v>
      </c>
      <c r="BI18" s="27">
        <f>+[1]GUAINIA!G18</f>
        <v>0</v>
      </c>
      <c r="BJ18" s="27">
        <f>+[1]GUAINIA!U18</f>
        <v>0</v>
      </c>
      <c r="BK18" s="27">
        <f>+[1]GUAVIARE!H18</f>
        <v>3</v>
      </c>
      <c r="BL18" s="27">
        <f>+[1]GUAVIARE!G18</f>
        <v>0</v>
      </c>
      <c r="BM18" s="27">
        <f>+[1]GUAVIARE!U18</f>
        <v>3</v>
      </c>
      <c r="BN18" s="27">
        <f>+[1]HUILA!H18</f>
        <v>2</v>
      </c>
      <c r="BO18" s="27">
        <f>+[1]HUILA!G18</f>
        <v>2</v>
      </c>
      <c r="BP18" s="27">
        <f>+[1]HUILA!U18</f>
        <v>3</v>
      </c>
      <c r="BQ18" s="27">
        <f>+[1]GUAJIRA!H18</f>
        <v>2</v>
      </c>
      <c r="BR18" s="27">
        <f>+[1]GUAJIRA!G18</f>
        <v>1</v>
      </c>
      <c r="BS18" s="27">
        <f>+[1]GUAJIRA!U18</f>
        <v>2</v>
      </c>
      <c r="BT18" s="27">
        <f>+[1]MAGDALENA!H18</f>
        <v>1</v>
      </c>
      <c r="BU18" s="27">
        <f>+[1]MAGDALENA!G18</f>
        <v>0</v>
      </c>
      <c r="BV18" s="27">
        <f>+[1]MAGDALENA!U18</f>
        <v>1</v>
      </c>
      <c r="BW18" s="27">
        <f>+[1]META!H18</f>
        <v>2</v>
      </c>
      <c r="BX18" s="27">
        <f>+[1]META!G18</f>
        <v>1</v>
      </c>
      <c r="BY18" s="27">
        <f>+[1]META!U18</f>
        <v>2</v>
      </c>
      <c r="BZ18" s="27">
        <f>+[1]NARIÑO!H18</f>
        <v>1</v>
      </c>
      <c r="CA18" s="27">
        <f>+[1]NARIÑO!G18</f>
        <v>1</v>
      </c>
      <c r="CB18" s="27">
        <f>+[1]NARIÑO!U18</f>
        <v>3</v>
      </c>
      <c r="CC18" s="27">
        <f>+'[1]NORTE DE SANTANDER'!H18</f>
        <v>1</v>
      </c>
      <c r="CD18" s="27">
        <f>+'[1]NORTE DE SANTANDER'!G18</f>
        <v>1</v>
      </c>
      <c r="CE18" s="27">
        <f>+'[1]NORTE DE SANTANDER'!U18</f>
        <v>1</v>
      </c>
      <c r="CF18" s="27">
        <f>+[1]PUTUMAYO!H18</f>
        <v>1</v>
      </c>
      <c r="CG18" s="27">
        <f>+[1]PUTUMAYO!G18</f>
        <v>0</v>
      </c>
      <c r="CH18" s="27">
        <f>+[1]PUTUMAYO!U18</f>
        <v>1</v>
      </c>
      <c r="CI18" s="27">
        <f>+[1]QUINDIO!H18</f>
        <v>5</v>
      </c>
      <c r="CJ18" s="27">
        <f>+[1]QUINDIO!G18</f>
        <v>5</v>
      </c>
      <c r="CK18" s="27">
        <f>+[1]QUINDIO!U18</f>
        <v>5</v>
      </c>
      <c r="CL18" s="27">
        <f>+[1]RISARALDA!H18</f>
        <v>2</v>
      </c>
      <c r="CM18" s="27">
        <f>+[1]RISARALDA!G18</f>
        <v>2</v>
      </c>
      <c r="CN18" s="27">
        <f>+[1]RISARALDA!U18</f>
        <v>2</v>
      </c>
      <c r="CO18" s="27">
        <f>+'[1]SAN ANDRES'!H18</f>
        <v>0</v>
      </c>
      <c r="CP18" s="27">
        <f>+'[1]SAN ANDRES'!G18</f>
        <v>0</v>
      </c>
      <c r="CQ18" s="27">
        <f>+'[1]SAN ANDRES'!U18</f>
        <v>0</v>
      </c>
      <c r="CR18" s="27">
        <f>+[1]SANTANDER!H18</f>
        <v>4</v>
      </c>
      <c r="CS18" s="27">
        <f>+[1]SANTANDER!G18</f>
        <v>4</v>
      </c>
      <c r="CT18" s="27">
        <f>+[1]SANTANDER!U18</f>
        <v>5</v>
      </c>
      <c r="CU18" s="27">
        <f>+[1]SUCRE!H18</f>
        <v>1</v>
      </c>
      <c r="CV18" s="27">
        <f>+[1]SUCRE!G18</f>
        <v>0</v>
      </c>
      <c r="CW18" s="27">
        <f>+[1]SUCRE!U18</f>
        <v>0</v>
      </c>
      <c r="CX18" s="27">
        <f>+[1]TOLIMA!H18</f>
        <v>4</v>
      </c>
      <c r="CY18" s="27">
        <f>+[1]TOLIMA!G18</f>
        <v>4</v>
      </c>
      <c r="CZ18" s="27">
        <f>+[1]TOLIMA!U18</f>
        <v>6</v>
      </c>
      <c r="DA18" s="27">
        <f>+'[1]VALLE DEL CAUCA'!H18</f>
        <v>8</v>
      </c>
      <c r="DB18" s="27">
        <f>+'[1]VALLE DEL CAUCA'!G18</f>
        <v>12</v>
      </c>
      <c r="DC18" s="27">
        <f>+'[1]VALLE DEL CAUCA'!U18</f>
        <v>7</v>
      </c>
      <c r="DD18" s="27">
        <f>+[1]VAUPES!H18</f>
        <v>0</v>
      </c>
      <c r="DE18" s="27">
        <f>+[1]VAUPES!G18</f>
        <v>0</v>
      </c>
      <c r="DF18" s="27">
        <f>+[1]VAUPES!U18</f>
        <v>0</v>
      </c>
      <c r="DG18" s="27">
        <f>+[1]VICHADA!H18</f>
        <v>1</v>
      </c>
      <c r="DH18" s="27">
        <f>+[1]VICHADA!G18</f>
        <v>1</v>
      </c>
      <c r="DI18" s="27">
        <f>+[1]VICHADA!U18</f>
        <v>0</v>
      </c>
    </row>
    <row r="19" spans="1:114" ht="45" customHeight="1" x14ac:dyDescent="0.2">
      <c r="A19" s="21" t="s">
        <v>94</v>
      </c>
      <c r="B19" s="22" t="s">
        <v>95</v>
      </c>
      <c r="C19" s="29" t="s">
        <v>96</v>
      </c>
      <c r="D19" s="29" t="s">
        <v>97</v>
      </c>
      <c r="E19" s="29" t="s">
        <v>62</v>
      </c>
      <c r="F19" s="24" t="s">
        <v>58</v>
      </c>
      <c r="G19" s="25">
        <f t="shared" si="11"/>
        <v>1.1501529051987767</v>
      </c>
      <c r="H19" s="26"/>
      <c r="I19" s="26"/>
      <c r="J19" s="27">
        <f t="shared" si="12"/>
        <v>3270</v>
      </c>
      <c r="K19" s="27">
        <f t="shared" si="13"/>
        <v>3761</v>
      </c>
      <c r="L19" s="27">
        <f>+'[1]OFICINAS NACIONALES'!H19</f>
        <v>0</v>
      </c>
      <c r="M19" s="27">
        <f>+'[1]OFICINAS NACIONALES'!G19</f>
        <v>0</v>
      </c>
      <c r="N19" s="27">
        <f>+'[1]OFICINAS NACIONALES'!U19</f>
        <v>0</v>
      </c>
      <c r="O19" s="27">
        <f t="shared" si="14"/>
        <v>3270</v>
      </c>
      <c r="P19" s="27">
        <f t="shared" si="14"/>
        <v>3139</v>
      </c>
      <c r="Q19" s="27">
        <f t="shared" si="14"/>
        <v>3761</v>
      </c>
      <c r="R19" s="27">
        <f>+[1]AMAZONAS!H19</f>
        <v>0</v>
      </c>
      <c r="S19" s="27">
        <f>+[1]AMAZONAS!G19</f>
        <v>0</v>
      </c>
      <c r="T19" s="27">
        <f>+[1]AMAZONAS!U19</f>
        <v>0</v>
      </c>
      <c r="U19" s="27">
        <f>+[1]ANTIOQUIA!H19</f>
        <v>500</v>
      </c>
      <c r="V19" s="27">
        <f>+[1]ANTIOQUIA!G19</f>
        <v>250</v>
      </c>
      <c r="W19" s="27">
        <f>+[1]ANTIOQUIA!U19</f>
        <v>954</v>
      </c>
      <c r="X19" s="27">
        <f>+[1]ATLÁNTICO!H19</f>
        <v>50</v>
      </c>
      <c r="Y19" s="27">
        <f>+[1]ATLÁNTICO!G19</f>
        <v>0</v>
      </c>
      <c r="Z19" s="27">
        <f>+[1]ATLÁNTICO!U19</f>
        <v>55</v>
      </c>
      <c r="AA19" s="27">
        <f>+[1]ARAUCA!H19</f>
        <v>40</v>
      </c>
      <c r="AB19" s="27">
        <f>+[1]ARAUCA!G19</f>
        <v>55</v>
      </c>
      <c r="AC19" s="27">
        <f>+[1]ARAUCA!U19</f>
        <v>39</v>
      </c>
      <c r="AD19" s="27">
        <f>+[1]BOLIVAR!H19</f>
        <v>50</v>
      </c>
      <c r="AE19" s="27">
        <f>+[1]BOLIVAR!G19</f>
        <v>0</v>
      </c>
      <c r="AF19" s="27">
        <f>+[1]BOLIVAR!U19</f>
        <v>40</v>
      </c>
      <c r="AG19" s="27">
        <f>+[1]BOYACÁ!H19</f>
        <v>70</v>
      </c>
      <c r="AH19" s="27">
        <f>+[1]BOYACÁ!G19</f>
        <v>196</v>
      </c>
      <c r="AI19" s="27">
        <f>+[1]BOYACÁ!U19</f>
        <v>71</v>
      </c>
      <c r="AJ19" s="27">
        <f>+[1]CALDAS!H19</f>
        <v>180</v>
      </c>
      <c r="AK19" s="27">
        <f>+[1]CALDAS!G19</f>
        <v>200</v>
      </c>
      <c r="AL19" s="27">
        <f>+[1]CALDAS!U19</f>
        <v>105</v>
      </c>
      <c r="AM19" s="27">
        <f>+[1]CAQUETA!H19</f>
        <v>100</v>
      </c>
      <c r="AN19" s="27">
        <f>+[1]CAQUETA!G19</f>
        <v>81</v>
      </c>
      <c r="AO19" s="27">
        <f>+[1]CAQUETA!U19</f>
        <v>97</v>
      </c>
      <c r="AP19" s="27">
        <f>+[1]CASANARE!H19</f>
        <v>35</v>
      </c>
      <c r="AQ19" s="27">
        <f>+[1]CASANARE!G19</f>
        <v>35</v>
      </c>
      <c r="AR19" s="27">
        <f>+[1]CASANARE!U19</f>
        <v>32</v>
      </c>
      <c r="AS19" s="27">
        <f>+[1]CAUCA!H19</f>
        <v>100</v>
      </c>
      <c r="AT19" s="27">
        <f>+[1]CAUCA!G19</f>
        <v>100</v>
      </c>
      <c r="AU19" s="27">
        <f>+[1]CAUCA!U19</f>
        <v>174</v>
      </c>
      <c r="AV19" s="27">
        <f>+[1]CESAR!H19</f>
        <v>100</v>
      </c>
      <c r="AW19" s="27">
        <f>+[1]CESAR!G19</f>
        <v>100</v>
      </c>
      <c r="AX19" s="27">
        <f>+[1]CESAR!U19</f>
        <v>100</v>
      </c>
      <c r="AY19" s="27">
        <f>+[1]CHOCÓ!H19</f>
        <v>0</v>
      </c>
      <c r="AZ19" s="27">
        <f>+[1]CHOCÓ!G19</f>
        <v>0</v>
      </c>
      <c r="BA19" s="27">
        <f>+[1]CHOCÓ!U19</f>
        <v>0</v>
      </c>
      <c r="BB19" s="27">
        <f>+[1]CORDOBA!H19</f>
        <v>200</v>
      </c>
      <c r="BC19" s="27">
        <f>+[1]CORDOBA!G19</f>
        <v>240</v>
      </c>
      <c r="BD19" s="27">
        <f>+[1]CORDOBA!U19</f>
        <v>199</v>
      </c>
      <c r="BE19" s="27">
        <f>+[1]CUNDINAMARCA!H19</f>
        <v>203</v>
      </c>
      <c r="BF19" s="27">
        <f>+[1]CUNDINAMARCA!G19</f>
        <v>203</v>
      </c>
      <c r="BG19" s="27">
        <f>+[1]CUNDINAMARCA!U19</f>
        <v>219</v>
      </c>
      <c r="BH19" s="27">
        <f>+[1]GUAINIA!H19</f>
        <v>5</v>
      </c>
      <c r="BI19" s="27">
        <f>+[1]GUAINIA!G19</f>
        <v>0</v>
      </c>
      <c r="BJ19" s="27">
        <f>+[1]GUAINIA!U19</f>
        <v>5</v>
      </c>
      <c r="BK19" s="27">
        <f>+[1]GUAVIARE!H19</f>
        <v>15</v>
      </c>
      <c r="BL19" s="27">
        <f>+[1]GUAVIARE!G19</f>
        <v>10</v>
      </c>
      <c r="BM19" s="27">
        <f>+[1]GUAVIARE!U19</f>
        <v>17</v>
      </c>
      <c r="BN19" s="27">
        <f>+[1]HUILA!H19</f>
        <v>150</v>
      </c>
      <c r="BO19" s="27">
        <f>+[1]HUILA!G19</f>
        <v>130</v>
      </c>
      <c r="BP19" s="27">
        <f>+[1]HUILA!U19</f>
        <v>150</v>
      </c>
      <c r="BQ19" s="27">
        <f>+[1]GUAJIRA!H19</f>
        <v>10</v>
      </c>
      <c r="BR19" s="27">
        <f>+[1]GUAJIRA!G19</f>
        <v>0</v>
      </c>
      <c r="BS19" s="27">
        <f>+[1]GUAJIRA!U19</f>
        <v>10</v>
      </c>
      <c r="BT19" s="27">
        <f>+[1]MAGDALENA!H19</f>
        <v>80</v>
      </c>
      <c r="BU19" s="27">
        <f>+[1]MAGDALENA!G19</f>
        <v>60</v>
      </c>
      <c r="BV19" s="27">
        <f>+[1]MAGDALENA!U19</f>
        <v>131</v>
      </c>
      <c r="BW19" s="27">
        <f>+[1]META!H19</f>
        <v>130</v>
      </c>
      <c r="BX19" s="27">
        <f>+[1]META!G19</f>
        <v>132</v>
      </c>
      <c r="BY19" s="27">
        <f>+[1]META!U19</f>
        <v>130</v>
      </c>
      <c r="BZ19" s="27">
        <f>+[1]NARIÑO!H19</f>
        <v>110</v>
      </c>
      <c r="CA19" s="27">
        <f>+[1]NARIÑO!G19</f>
        <v>203</v>
      </c>
      <c r="CB19" s="27">
        <f>+[1]NARIÑO!U19</f>
        <v>100</v>
      </c>
      <c r="CC19" s="27">
        <f>+'[1]NORTE DE SANTANDER'!H19</f>
        <v>190</v>
      </c>
      <c r="CD19" s="27">
        <f>+'[1]NORTE DE SANTANDER'!G19</f>
        <v>180</v>
      </c>
      <c r="CE19" s="27">
        <f>+'[1]NORTE DE SANTANDER'!U19</f>
        <v>195</v>
      </c>
      <c r="CF19" s="27">
        <f>+[1]PUTUMAYO!H19</f>
        <v>15</v>
      </c>
      <c r="CG19" s="27">
        <f>+[1]PUTUMAYO!G19</f>
        <v>0</v>
      </c>
      <c r="CH19" s="27">
        <f>+[1]PUTUMAYO!U19</f>
        <v>0</v>
      </c>
      <c r="CI19" s="27">
        <f>+[1]QUINDIO!H19</f>
        <v>90</v>
      </c>
      <c r="CJ19" s="27">
        <f>+[1]QUINDIO!G19</f>
        <v>99</v>
      </c>
      <c r="CK19" s="27">
        <f>+[1]QUINDIO!U19</f>
        <v>83</v>
      </c>
      <c r="CL19" s="27">
        <f>+[1]RISARALDA!H19</f>
        <v>227</v>
      </c>
      <c r="CM19" s="27">
        <f>+[1]RISARALDA!G19</f>
        <v>227</v>
      </c>
      <c r="CN19" s="27">
        <f>+[1]RISARALDA!U19</f>
        <v>229</v>
      </c>
      <c r="CO19" s="27">
        <f>+'[1]SAN ANDRES'!H19</f>
        <v>0</v>
      </c>
      <c r="CP19" s="27">
        <f>+'[1]SAN ANDRES'!G19</f>
        <v>0</v>
      </c>
      <c r="CQ19" s="27">
        <f>+'[1]SAN ANDRES'!U19</f>
        <v>0</v>
      </c>
      <c r="CR19" s="27">
        <f>+[1]SANTANDER!H19</f>
        <v>300</v>
      </c>
      <c r="CS19" s="27">
        <f>+[1]SANTANDER!G19</f>
        <v>350</v>
      </c>
      <c r="CT19" s="27">
        <f>+[1]SANTANDER!U19</f>
        <v>310</v>
      </c>
      <c r="CU19" s="27">
        <f>+[1]SUCRE!H19</f>
        <v>150</v>
      </c>
      <c r="CV19" s="27">
        <f>+[1]SUCRE!G19</f>
        <v>190</v>
      </c>
      <c r="CW19" s="27">
        <f>+[1]SUCRE!U19</f>
        <v>169</v>
      </c>
      <c r="CX19" s="27">
        <f>+[1]TOLIMA!H19</f>
        <v>80</v>
      </c>
      <c r="CY19" s="27">
        <f>+[1]TOLIMA!G19</f>
        <v>88</v>
      </c>
      <c r="CZ19" s="27">
        <f>+[1]TOLIMA!U19</f>
        <v>66</v>
      </c>
      <c r="DA19" s="27">
        <f>+'[1]VALLE DEL CAUCA'!H19</f>
        <v>80</v>
      </c>
      <c r="DB19" s="27">
        <f>+'[1]VALLE DEL CAUCA'!G19</f>
        <v>0</v>
      </c>
      <c r="DC19" s="27">
        <f>+'[1]VALLE DEL CAUCA'!U19</f>
        <v>81</v>
      </c>
      <c r="DD19" s="27">
        <f>+[1]VAUPES!H19</f>
        <v>0</v>
      </c>
      <c r="DE19" s="27">
        <f>+[1]VAUPES!G19</f>
        <v>0</v>
      </c>
      <c r="DF19" s="27">
        <f>+[1]VAUPES!U19</f>
        <v>0</v>
      </c>
      <c r="DG19" s="27">
        <f>+[1]VICHADA!H19</f>
        <v>10</v>
      </c>
      <c r="DH19" s="27">
        <f>+[1]VICHADA!G19</f>
        <v>10</v>
      </c>
      <c r="DI19" s="27">
        <f>+[1]VICHADA!U19</f>
        <v>0</v>
      </c>
    </row>
    <row r="20" spans="1:114" ht="45" customHeight="1" x14ac:dyDescent="0.2">
      <c r="A20" s="21" t="s">
        <v>98</v>
      </c>
      <c r="B20" s="22" t="s">
        <v>95</v>
      </c>
      <c r="C20" s="29" t="s">
        <v>99</v>
      </c>
      <c r="D20" s="29" t="s">
        <v>100</v>
      </c>
      <c r="E20" s="29" t="s">
        <v>101</v>
      </c>
      <c r="F20" s="23" t="s">
        <v>71</v>
      </c>
      <c r="G20" s="25">
        <f t="shared" si="11"/>
        <v>0.8</v>
      </c>
      <c r="H20" s="26"/>
      <c r="I20" s="26"/>
      <c r="J20" s="27">
        <f t="shared" si="12"/>
        <v>40</v>
      </c>
      <c r="K20" s="27">
        <f t="shared" si="13"/>
        <v>32</v>
      </c>
      <c r="L20" s="27">
        <f>+'[1]OFICINAS NACIONALES'!H20</f>
        <v>0</v>
      </c>
      <c r="M20" s="27">
        <f>+'[1]OFICINAS NACIONALES'!G20</f>
        <v>0</v>
      </c>
      <c r="N20" s="27">
        <f>+'[1]OFICINAS NACIONALES'!U20</f>
        <v>0</v>
      </c>
      <c r="O20" s="27">
        <f t="shared" si="14"/>
        <v>40</v>
      </c>
      <c r="P20" s="27">
        <f>+S20+V20+Y20+AB20+AE20+AH20+AK20+AN20+AQ20+AT20+AW20+AZ20+BC20+BF20+BI20+BL20+BO20+BR20+BU20+BX20+CA20+CD20+CG20+CJ20+CM20+CP20+CS20+CV20+CY20+DB20+DE20+DH20</f>
        <v>20</v>
      </c>
      <c r="Q20" s="27">
        <f t="shared" si="14"/>
        <v>32</v>
      </c>
      <c r="R20" s="27">
        <f>+[1]AMAZONAS!H20</f>
        <v>0</v>
      </c>
      <c r="S20" s="27">
        <f>+[1]AMAZONAS!G20</f>
        <v>0</v>
      </c>
      <c r="T20" s="27">
        <f>+[1]AMAZONAS!U20</f>
        <v>0</v>
      </c>
      <c r="U20" s="27">
        <f>+[1]ANTIOQUIA!H20</f>
        <v>1</v>
      </c>
      <c r="V20" s="27">
        <f>+[1]ANTIOQUIA!G20</f>
        <v>0</v>
      </c>
      <c r="W20" s="27">
        <f>+[1]ANTIOQUIA!U20</f>
        <v>0</v>
      </c>
      <c r="X20" s="27">
        <f>+[1]ATLÁNTICO!H20</f>
        <v>1</v>
      </c>
      <c r="Y20" s="27">
        <f>+[1]ATLÁNTICO!G20</f>
        <v>0</v>
      </c>
      <c r="Z20" s="27">
        <f>+[1]ATLÁNTICO!U20</f>
        <v>1</v>
      </c>
      <c r="AA20" s="27">
        <f>+[1]ARAUCA!H20</f>
        <v>1</v>
      </c>
      <c r="AB20" s="27">
        <f>+[1]ARAUCA!G20</f>
        <v>0</v>
      </c>
      <c r="AC20" s="27">
        <f>+[1]ARAUCA!U20</f>
        <v>1</v>
      </c>
      <c r="AD20" s="27">
        <f>+[1]BOLIVAR!H20</f>
        <v>1</v>
      </c>
      <c r="AE20" s="27">
        <f>+[1]BOLIVAR!G20</f>
        <v>0</v>
      </c>
      <c r="AF20" s="27">
        <f>+[1]BOLIVAR!U20</f>
        <v>0</v>
      </c>
      <c r="AG20" s="27">
        <f>+[1]BOYACÁ!H20</f>
        <v>2</v>
      </c>
      <c r="AH20" s="27">
        <f>+[1]BOYACÁ!G20</f>
        <v>1</v>
      </c>
      <c r="AI20" s="27">
        <f>+[1]BOYACÁ!U20</f>
        <v>2</v>
      </c>
      <c r="AJ20" s="27">
        <f>+[1]CALDAS!H20</f>
        <v>1</v>
      </c>
      <c r="AK20" s="27">
        <f>+[1]CALDAS!G20</f>
        <v>6</v>
      </c>
      <c r="AL20" s="27">
        <f>+[1]CALDAS!U20</f>
        <v>1</v>
      </c>
      <c r="AM20" s="27">
        <f>+[1]CAQUETA!H20</f>
        <v>1</v>
      </c>
      <c r="AN20" s="27">
        <f>+[1]CAQUETA!G20</f>
        <v>0</v>
      </c>
      <c r="AO20" s="27">
        <f>+[1]CAQUETA!U20</f>
        <v>0</v>
      </c>
      <c r="AP20" s="27">
        <f>+[1]CASANARE!H20</f>
        <v>1</v>
      </c>
      <c r="AQ20" s="27">
        <f>+[1]CASANARE!G20</f>
        <v>0</v>
      </c>
      <c r="AR20" s="27">
        <f>+[1]CASANARE!U20</f>
        <v>0</v>
      </c>
      <c r="AS20" s="27">
        <f>+[1]CAUCA!H20</f>
        <v>1</v>
      </c>
      <c r="AT20" s="27">
        <f>+[1]CAUCA!G20</f>
        <v>0</v>
      </c>
      <c r="AU20" s="27">
        <f>+[1]CAUCA!U20</f>
        <v>0</v>
      </c>
      <c r="AV20" s="27">
        <f>+[1]CESAR!H20</f>
        <v>1</v>
      </c>
      <c r="AW20" s="27">
        <f>+[1]CESAR!G20</f>
        <v>0</v>
      </c>
      <c r="AX20" s="27">
        <f>+[1]CESAR!U20</f>
        <v>0</v>
      </c>
      <c r="AY20" s="27">
        <f>+[1]CHOCÓ!H20</f>
        <v>0</v>
      </c>
      <c r="AZ20" s="27">
        <f>+[1]CHOCÓ!G20</f>
        <v>0</v>
      </c>
      <c r="BA20" s="27">
        <f>+[1]CHOCÓ!U20</f>
        <v>0</v>
      </c>
      <c r="BB20" s="27">
        <f>+[1]CORDOBA!H20</f>
        <v>2</v>
      </c>
      <c r="BC20" s="27">
        <f>+[1]CORDOBA!G20</f>
        <v>1</v>
      </c>
      <c r="BD20" s="27">
        <f>+[1]CORDOBA!U20</f>
        <v>0</v>
      </c>
      <c r="BE20" s="27">
        <f>+[1]CUNDINAMARCA!H20</f>
        <v>3</v>
      </c>
      <c r="BF20" s="27">
        <f>+[1]CUNDINAMARCA!G20</f>
        <v>3</v>
      </c>
      <c r="BG20" s="27">
        <f>+[1]CUNDINAMARCA!U20</f>
        <v>3</v>
      </c>
      <c r="BH20" s="27">
        <f>+[1]GUAINIA!H20</f>
        <v>10</v>
      </c>
      <c r="BI20" s="27">
        <f>+[1]GUAINIA!G20</f>
        <v>0</v>
      </c>
      <c r="BJ20" s="27">
        <f>+[1]GUAINIA!U20</f>
        <v>10</v>
      </c>
      <c r="BK20" s="27">
        <f>+[1]GUAVIARE!H20</f>
        <v>2</v>
      </c>
      <c r="BL20" s="27">
        <f>+[1]GUAVIARE!G20</f>
        <v>0</v>
      </c>
      <c r="BM20" s="27">
        <f>+[1]GUAVIARE!U20</f>
        <v>2</v>
      </c>
      <c r="BN20" s="27">
        <f>+[1]HUILA!H20</f>
        <v>2</v>
      </c>
      <c r="BO20" s="27">
        <f>+[1]HUILA!G20</f>
        <v>2</v>
      </c>
      <c r="BP20" s="27">
        <f>+[1]HUILA!U20</f>
        <v>3</v>
      </c>
      <c r="BQ20" s="27">
        <f>+[1]GUAJIRA!H20</f>
        <v>0</v>
      </c>
      <c r="BR20" s="27">
        <f>+[1]GUAJIRA!G20</f>
        <v>0</v>
      </c>
      <c r="BS20" s="27">
        <f>+[1]GUAJIRA!U20</f>
        <v>0</v>
      </c>
      <c r="BT20" s="27">
        <f>+[1]MAGDALENA!H20</f>
        <v>0</v>
      </c>
      <c r="BU20" s="27">
        <f>+[1]MAGDALENA!G20</f>
        <v>0</v>
      </c>
      <c r="BV20" s="27">
        <f>+[1]MAGDALENA!U20</f>
        <v>0</v>
      </c>
      <c r="BW20" s="27">
        <f>+[1]META!H20</f>
        <v>1</v>
      </c>
      <c r="BX20" s="27">
        <f>+[1]META!G20</f>
        <v>1</v>
      </c>
      <c r="BY20" s="27">
        <f>+[1]META!U20</f>
        <v>1</v>
      </c>
      <c r="BZ20" s="27">
        <f>+[1]NARIÑO!H20</f>
        <v>1</v>
      </c>
      <c r="CA20" s="27">
        <f>+[1]NARIÑO!G20</f>
        <v>1</v>
      </c>
      <c r="CB20" s="27">
        <f>+[1]NARIÑO!U20</f>
        <v>0</v>
      </c>
      <c r="CC20" s="27">
        <f>+'[1]NORTE DE SANTANDER'!H20</f>
        <v>1</v>
      </c>
      <c r="CD20" s="27">
        <f>+'[1]NORTE DE SANTANDER'!G20</f>
        <v>1</v>
      </c>
      <c r="CE20" s="27">
        <f>+'[1]NORTE DE SANTANDER'!U20</f>
        <v>1</v>
      </c>
      <c r="CF20" s="27">
        <f>+[1]PUTUMAYO!H20</f>
        <v>0</v>
      </c>
      <c r="CG20" s="27">
        <f>+[1]PUTUMAYO!G20</f>
        <v>0</v>
      </c>
      <c r="CH20" s="27">
        <f>+[1]PUTUMAYO!U20</f>
        <v>0</v>
      </c>
      <c r="CI20" s="27">
        <f>+[1]QUINDIO!H20</f>
        <v>1</v>
      </c>
      <c r="CJ20" s="27">
        <f>+[1]QUINDIO!G20</f>
        <v>0</v>
      </c>
      <c r="CK20" s="27">
        <f>+[1]QUINDIO!U20</f>
        <v>1</v>
      </c>
      <c r="CL20" s="27">
        <f>+[1]RISARALDA!H20</f>
        <v>2</v>
      </c>
      <c r="CM20" s="27">
        <f>+[1]RISARALDA!G20</f>
        <v>0</v>
      </c>
      <c r="CN20" s="27">
        <f>+[1]RISARALDA!U20</f>
        <v>5</v>
      </c>
      <c r="CO20" s="27">
        <f>+'[1]SAN ANDRES'!H20</f>
        <v>0</v>
      </c>
      <c r="CP20" s="27">
        <f>+'[1]SAN ANDRES'!G20</f>
        <v>0</v>
      </c>
      <c r="CQ20" s="27">
        <f>+'[1]SAN ANDRES'!U20</f>
        <v>0</v>
      </c>
      <c r="CR20" s="27">
        <f>+[1]SANTANDER!H20</f>
        <v>1</v>
      </c>
      <c r="CS20" s="27">
        <f>+[1]SANTANDER!G20</f>
        <v>1</v>
      </c>
      <c r="CT20" s="27">
        <f>+[1]SANTANDER!U20</f>
        <v>0</v>
      </c>
      <c r="CU20" s="27">
        <f>+[1]SUCRE!H20</f>
        <v>1</v>
      </c>
      <c r="CV20" s="27">
        <f>+[1]SUCRE!G20</f>
        <v>0</v>
      </c>
      <c r="CW20" s="27">
        <f>+[1]SUCRE!U20</f>
        <v>0</v>
      </c>
      <c r="CX20" s="27">
        <f>+[1]TOLIMA!H20</f>
        <v>1</v>
      </c>
      <c r="CY20" s="27">
        <f>+[1]TOLIMA!G20</f>
        <v>1</v>
      </c>
      <c r="CZ20" s="27">
        <f>+[1]TOLIMA!U20</f>
        <v>0</v>
      </c>
      <c r="DA20" s="27">
        <f>+'[1]VALLE DEL CAUCA'!H20</f>
        <v>1</v>
      </c>
      <c r="DB20" s="27">
        <f>+'[1]VALLE DEL CAUCA'!G20</f>
        <v>2</v>
      </c>
      <c r="DC20" s="27">
        <f>+'[1]VALLE DEL CAUCA'!U20</f>
        <v>1</v>
      </c>
      <c r="DD20" s="27">
        <f>+[1]VAUPES!H20</f>
        <v>0</v>
      </c>
      <c r="DE20" s="27">
        <f>+[1]VAUPES!G20</f>
        <v>0</v>
      </c>
      <c r="DF20" s="27">
        <f>+[1]VAUPES!U20</f>
        <v>0</v>
      </c>
      <c r="DG20" s="27">
        <f>+[1]VICHADA!H20</f>
        <v>0</v>
      </c>
      <c r="DH20" s="27">
        <f>+[1]VICHADA!G20</f>
        <v>0</v>
      </c>
      <c r="DI20" s="27">
        <f>+[1]VICHADA!U20</f>
        <v>0</v>
      </c>
    </row>
    <row r="21" spans="1:114" s="28" customFormat="1" ht="45" customHeight="1" x14ac:dyDescent="0.2">
      <c r="A21" s="456" t="s">
        <v>102</v>
      </c>
      <c r="B21" s="457" t="s">
        <v>103</v>
      </c>
      <c r="C21" s="458" t="s">
        <v>104</v>
      </c>
      <c r="D21" s="23" t="s">
        <v>105</v>
      </c>
      <c r="E21" s="458" t="s">
        <v>106</v>
      </c>
      <c r="F21" s="459" t="s">
        <v>71</v>
      </c>
      <c r="G21" s="461">
        <f>+H21/I21</f>
        <v>1</v>
      </c>
      <c r="H21" s="463">
        <f>+[1]AMAZONAS!U21+[1]ANTIOQUIA!U21+[1]ARAUCA!U21+[1]ATLÁNTICO!U21+[1]BOLIVAR!U21+[1]BOYACÁ!U21+[1]CALDAS!U21+[1]CAQUETA!U21+[1]CASANARE!U21+[1]CAUCA!U21+[1]CESAR!U21+[1]CHOCÓ!U21+[1]CORDOBA!U21+[1]CUNDINAMARCA!U21+[1]GUAINIA!U21+[1]GUAJIRA!U21+[1]GUAVIARE!U21+[1]HUILA!U21+[1]MAGDALENA!U21+[1]META!U21+[1]NARIÑO!U21+'[1]NORTE DE SANTANDER'!U21+[1]PUTUMAYO!U21+[1]QUINDIO!U21+[1]RISARALDA!U21+'[1]SAN ANDRES'!U21+[1]SANTANDER!U21+[1]SUCRE!U21+[1]TOLIMA!U21+'[1]VALLE DEL CAUCA'!U21+[1]VAUPES!U21+[1]VICHADA!U21</f>
        <v>3.0009000000000019</v>
      </c>
      <c r="I21" s="463">
        <f>+[1]AMAZONAS!U22+[1]ANTIOQUIA!U22+[1]ARAUCA!U22+[1]ATLÁNTICO!U22+[1]BOLIVAR!U22+[1]BOYACÁ!U22+[1]CALDAS!U22+[1]CAQUETA!U22+[1]CASANARE!U22+[1]CAUCA!U22+[1]CESAR!U22+[1]CHOCÓ!U22+[1]CORDOBA!U22+[1]CUNDINAMARCA!U22+[1]GUAINIA!U22+[1]GUAJIRA!U22+[1]GUAVIARE!U22+[1]HUILA!U22+[1]MAGDALENA!U22+[1]META!U22+[1]NARIÑO!U22+'[1]NORTE DE SANTANDER'!U22+[1]PUTUMAYO!U22+[1]QUINDIO!U22+[1]RISARALDA!U22+'[1]SAN ANDRES'!U22+[1]SANTANDER!U22+[1]SUCRE!U22+[1]TOLIMA!U22+'[1]VALLE DEL CAUCA'!U22+[1]VAUPES!U22+[1]VICHADA!U22</f>
        <v>3.0009000000000019</v>
      </c>
      <c r="J21" s="465">
        <f t="shared" si="12"/>
        <v>0</v>
      </c>
      <c r="K21" s="465">
        <f t="shared" si="12"/>
        <v>0</v>
      </c>
      <c r="L21" s="465">
        <f>+'[1]OFICINAS NACIONALES'!H21:H22</f>
        <v>0</v>
      </c>
      <c r="M21" s="465">
        <f>+'[1]OFICINAS NACIONALES'!G21:G22</f>
        <v>0</v>
      </c>
      <c r="N21" s="465">
        <f>+'[1]OFICINAS NACIONALES'!U21</f>
        <v>0</v>
      </c>
      <c r="O21" s="465">
        <f>+R22+U22+X22+AA22+AD22+AG22+AJ22+AM22+AP22+AS22+AV22+AY22+BB22+BE22+BH22+BK22+BN22+BQ22+BT22+BW22+BZ22+CC22+CF22+CI22+CL22+CO22+CR22+CU22+CX22+DA22+DD22+DG22</f>
        <v>0</v>
      </c>
      <c r="P21" s="465">
        <f t="shared" ref="P21:Q21" si="15">+S22+V22+Y22+AB22+AE22+AH22+AK22+AN22+AQ22+AT22+AW22+AZ22+BC22+BF22+BI22+BL22+BO22+BR22+BU22+BX22+CA22+CD22+CG22+CJ22+CM22+CP22+CS22+CV22+CY22+DB22+DE22+DH22</f>
        <v>0</v>
      </c>
      <c r="Q21" s="465">
        <f t="shared" si="15"/>
        <v>0</v>
      </c>
      <c r="R21" s="467"/>
      <c r="S21" s="467"/>
      <c r="T21" s="27"/>
      <c r="U21" s="27"/>
      <c r="V21" s="27"/>
      <c r="W21" s="27"/>
      <c r="X21" s="27"/>
      <c r="Y21" s="27"/>
      <c r="Z21" s="27"/>
      <c r="AA21" s="27"/>
      <c r="AB21" s="27"/>
      <c r="AC21" s="27"/>
      <c r="AD21" s="27"/>
      <c r="AE21" s="27"/>
      <c r="AF21" s="27"/>
      <c r="AG21" s="27"/>
      <c r="AH21" s="27"/>
      <c r="AI21" s="27"/>
      <c r="AJ21" s="27"/>
      <c r="AK21" s="27"/>
      <c r="AL21" s="27"/>
      <c r="AM21" s="27"/>
      <c r="AN21" s="27"/>
      <c r="AO21" s="27"/>
      <c r="AP21" s="30"/>
      <c r="AQ21" s="30"/>
      <c r="AR21" s="27"/>
      <c r="AS21" s="30"/>
      <c r="AT21" s="30"/>
      <c r="AU21" s="27"/>
      <c r="AV21" s="30"/>
      <c r="AW21" s="30"/>
      <c r="AX21" s="27"/>
      <c r="AY21" s="30"/>
      <c r="AZ21" s="30"/>
      <c r="BA21" s="27"/>
      <c r="BB21" s="27"/>
      <c r="BC21" s="27"/>
      <c r="BD21" s="27"/>
      <c r="BE21" s="30"/>
      <c r="BF21" s="30"/>
      <c r="BG21" s="27"/>
      <c r="BH21" s="27"/>
      <c r="BI21" s="27"/>
      <c r="BJ21" s="27"/>
      <c r="BK21" s="27"/>
      <c r="BL21" s="27"/>
      <c r="BM21" s="27"/>
      <c r="BN21" s="30"/>
      <c r="BO21" s="30"/>
      <c r="BP21" s="27"/>
      <c r="BQ21" s="30"/>
      <c r="BR21" s="30"/>
      <c r="BS21" s="27"/>
      <c r="BT21" s="30"/>
      <c r="BU21" s="30"/>
      <c r="BV21" s="27"/>
      <c r="BW21" s="30"/>
      <c r="BX21" s="30"/>
      <c r="BY21" s="27"/>
      <c r="BZ21" s="30"/>
      <c r="CA21" s="30"/>
      <c r="CB21" s="27"/>
      <c r="CC21" s="27"/>
      <c r="CD21" s="27"/>
      <c r="CE21" s="27"/>
      <c r="CF21" s="30"/>
      <c r="CG21" s="30"/>
      <c r="CH21" s="27"/>
      <c r="CI21" s="30"/>
      <c r="CJ21" s="30"/>
      <c r="CK21" s="27"/>
      <c r="CL21" s="30"/>
      <c r="CM21" s="30"/>
      <c r="CN21" s="27"/>
      <c r="CO21" s="30"/>
      <c r="CP21" s="30"/>
      <c r="CQ21" s="27"/>
      <c r="CR21" s="30"/>
      <c r="CS21" s="30"/>
      <c r="CT21" s="27"/>
      <c r="CU21" s="30"/>
      <c r="CV21" s="30"/>
      <c r="CW21" s="27"/>
      <c r="CX21" s="27"/>
      <c r="CY21" s="27"/>
      <c r="CZ21" s="27"/>
      <c r="DA21" s="30"/>
      <c r="DB21" s="30"/>
      <c r="DC21" s="27"/>
      <c r="DD21" s="30"/>
      <c r="DE21" s="30"/>
      <c r="DF21" s="27"/>
      <c r="DG21" s="30"/>
      <c r="DH21" s="30"/>
      <c r="DI21" s="27"/>
    </row>
    <row r="22" spans="1:114" s="28" customFormat="1" ht="45" customHeight="1" x14ac:dyDescent="0.2">
      <c r="A22" s="456"/>
      <c r="B22" s="457"/>
      <c r="C22" s="458"/>
      <c r="D22" s="23" t="s">
        <v>107</v>
      </c>
      <c r="E22" s="458"/>
      <c r="F22" s="460"/>
      <c r="G22" s="462"/>
      <c r="H22" s="464"/>
      <c r="I22" s="464"/>
      <c r="J22" s="466"/>
      <c r="K22" s="466"/>
      <c r="L22" s="466"/>
      <c r="M22" s="466"/>
      <c r="N22" s="466"/>
      <c r="O22" s="466"/>
      <c r="P22" s="466"/>
      <c r="Q22" s="466"/>
      <c r="R22" s="467"/>
      <c r="S22" s="46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row>
    <row r="23" spans="1:114" ht="45" customHeight="1" x14ac:dyDescent="0.2">
      <c r="A23" s="21" t="s">
        <v>108</v>
      </c>
      <c r="B23" s="22" t="s">
        <v>103</v>
      </c>
      <c r="C23" s="23" t="s">
        <v>109</v>
      </c>
      <c r="D23" s="23" t="s">
        <v>110</v>
      </c>
      <c r="E23" s="23" t="s">
        <v>111</v>
      </c>
      <c r="F23" s="24" t="s">
        <v>71</v>
      </c>
      <c r="G23" s="25">
        <f t="shared" ref="G23" si="16">K23/J23</f>
        <v>1.1648501362397821</v>
      </c>
      <c r="H23" s="26"/>
      <c r="I23" s="26"/>
      <c r="J23" s="27">
        <f t="shared" ref="J23" si="17">L23+O23</f>
        <v>734</v>
      </c>
      <c r="K23" s="27">
        <f t="shared" ref="K23" si="18">N23+Q23</f>
        <v>855</v>
      </c>
      <c r="L23" s="27">
        <f>+'[1]OFICINAS NACIONALES'!H23</f>
        <v>0</v>
      </c>
      <c r="M23" s="27">
        <f>+'[1]OFICINAS NACIONALES'!G23</f>
        <v>0</v>
      </c>
      <c r="N23" s="27">
        <f>+'[1]OFICINAS NACIONALES'!U23</f>
        <v>0</v>
      </c>
      <c r="O23" s="27">
        <f t="shared" ref="O23" si="19">+R23+U23+X23+AA23+AD23+AG23+AJ23+AM23+AP23+AS23+AV23+AY23+BB23+BE23+BH23+BK23+BN23+BQ23+BT23+BW23+BZ23+CC23+CF23+CI23+CL23+CO23+CR23+CU23+CX23+DA23+DD23+DG23</f>
        <v>734</v>
      </c>
      <c r="P23" s="27">
        <f>+S23+V23+Y23+AB23+AE23+AH23+AK23+AN23+AQ23+AT23+AW23+AZ23+BC23+BF23+BI23+BL23+BO23+BR23+BU23+BX23+CA23+CD23+CG23+CJ23+CM23+CP23+CS23+CV23+CY23+DB23+DE23+DH23</f>
        <v>783</v>
      </c>
      <c r="Q23" s="27">
        <f t="shared" ref="Q23" si="20">+T23+W23+Z23+AC23+AF23+AI23+AL23+AO23+AR23+AU23+AX23+BA23+BD23+BG23+BJ23+BM23+BP23+BS23+BV23+BY23+CB23+CE23+CH23+CK23+CN23+CQ23+CT23+CW23+CZ23+DC23+DF23+DI23</f>
        <v>855</v>
      </c>
      <c r="R23" s="27">
        <f>+[1]AMAZONAS!H23</f>
        <v>0</v>
      </c>
      <c r="S23" s="27">
        <f>+[1]AMAZONAS!G23</f>
        <v>0</v>
      </c>
      <c r="T23" s="27">
        <f>+[1]AMAZONAS!U23</f>
        <v>0</v>
      </c>
      <c r="U23" s="27">
        <f>+[1]ANTIOQUIA!H23</f>
        <v>0</v>
      </c>
      <c r="V23" s="27">
        <f>+[1]ANTIOQUIA!G23</f>
        <v>0</v>
      </c>
      <c r="W23" s="27">
        <f>+[1]ANTIOQUIA!U23</f>
        <v>0</v>
      </c>
      <c r="X23" s="27">
        <f>+[1]ATLÁNTICO!H23</f>
        <v>0</v>
      </c>
      <c r="Y23" s="27">
        <f>+[1]ATLÁNTICO!G23</f>
        <v>0</v>
      </c>
      <c r="Z23" s="27">
        <f>+[1]ATLÁNTICO!U23</f>
        <v>0</v>
      </c>
      <c r="AA23" s="27">
        <f>+[1]ARAUCA!H23</f>
        <v>0</v>
      </c>
      <c r="AB23" s="27">
        <f>+[1]ARAUCA!G23</f>
        <v>0</v>
      </c>
      <c r="AC23" s="27">
        <f>+[1]ARAUCA!U23</f>
        <v>0</v>
      </c>
      <c r="AD23" s="27">
        <f>+[1]BOLIVAR!H23</f>
        <v>0</v>
      </c>
      <c r="AE23" s="27">
        <f>+[1]BOLIVAR!G23</f>
        <v>0</v>
      </c>
      <c r="AF23" s="27">
        <f>+[1]BOLIVAR!U23</f>
        <v>0</v>
      </c>
      <c r="AG23" s="27">
        <f>+[1]BOYACÁ!H23</f>
        <v>0</v>
      </c>
      <c r="AH23" s="27">
        <f>+[1]BOYACÁ!G23</f>
        <v>0</v>
      </c>
      <c r="AI23" s="27">
        <f>+[1]BOYACÁ!U23</f>
        <v>0</v>
      </c>
      <c r="AJ23" s="27">
        <f>+[1]CALDAS!H23</f>
        <v>20</v>
      </c>
      <c r="AK23" s="27">
        <f>+[1]CALDAS!G23</f>
        <v>38</v>
      </c>
      <c r="AL23" s="27">
        <f>+[1]CALDAS!U23</f>
        <v>21</v>
      </c>
      <c r="AM23" s="27">
        <f>+[1]CAQUETA!H23</f>
        <v>0</v>
      </c>
      <c r="AN23" s="27">
        <f>+[1]CAQUETA!G23</f>
        <v>0</v>
      </c>
      <c r="AO23" s="27">
        <f>+[1]CAQUETA!U23</f>
        <v>0</v>
      </c>
      <c r="AP23" s="27">
        <f>+[1]CASANARE!H23</f>
        <v>5</v>
      </c>
      <c r="AQ23" s="27">
        <f>+[1]CASANARE!G23</f>
        <v>0</v>
      </c>
      <c r="AR23" s="27">
        <f>+[1]CASANARE!U23</f>
        <v>0</v>
      </c>
      <c r="AS23" s="27">
        <f>+[1]CAUCA!H23</f>
        <v>0</v>
      </c>
      <c r="AT23" s="27">
        <f>+[1]CAUCA!G23</f>
        <v>0</v>
      </c>
      <c r="AU23" s="27">
        <f>+[1]CAUCA!U23</f>
        <v>0</v>
      </c>
      <c r="AV23" s="27">
        <f>+[1]CESAR!H23</f>
        <v>80</v>
      </c>
      <c r="AW23" s="27">
        <f>+[1]CESAR!G23</f>
        <v>71</v>
      </c>
      <c r="AX23" s="27">
        <f>+[1]CESAR!U23</f>
        <v>80</v>
      </c>
      <c r="AY23" s="27">
        <f>+[1]CHOCÓ!H23</f>
        <v>0</v>
      </c>
      <c r="AZ23" s="27">
        <f>+[1]CHOCÓ!G23</f>
        <v>0</v>
      </c>
      <c r="BA23" s="27">
        <f>+[1]CHOCÓ!U23</f>
        <v>0</v>
      </c>
      <c r="BB23" s="27">
        <f>+[1]CORDOBA!H23</f>
        <v>130</v>
      </c>
      <c r="BC23" s="27">
        <f>+[1]CORDOBA!G23</f>
        <v>120</v>
      </c>
      <c r="BD23" s="27">
        <f>+[1]CORDOBA!U23</f>
        <v>151</v>
      </c>
      <c r="BE23" s="27">
        <f>+[1]CUNDINAMARCA!H23</f>
        <v>0</v>
      </c>
      <c r="BF23" s="27">
        <f>+[1]CUNDINAMARCA!G23</f>
        <v>0</v>
      </c>
      <c r="BG23" s="27">
        <f>+[1]CUNDINAMARCA!U23</f>
        <v>0</v>
      </c>
      <c r="BH23" s="27">
        <f>+[1]GUAINIA!H23</f>
        <v>0</v>
      </c>
      <c r="BI23" s="27">
        <f>+[1]GUAINIA!G23</f>
        <v>0</v>
      </c>
      <c r="BJ23" s="27">
        <f>+[1]GUAINIA!U23</f>
        <v>0</v>
      </c>
      <c r="BK23" s="27">
        <f>+[1]GUAVIARE!H23</f>
        <v>0</v>
      </c>
      <c r="BL23" s="27">
        <f>+[1]GUAVIARE!G23</f>
        <v>0</v>
      </c>
      <c r="BM23" s="27">
        <f>+[1]GUAVIARE!U23</f>
        <v>0</v>
      </c>
      <c r="BN23" s="27">
        <f>+[1]HUILA!H23</f>
        <v>170</v>
      </c>
      <c r="BO23" s="27">
        <f>+[1]HUILA!G23</f>
        <v>170</v>
      </c>
      <c r="BP23" s="27">
        <f>+[1]HUILA!U23</f>
        <v>185</v>
      </c>
      <c r="BQ23" s="27">
        <f>+[1]GUAJIRA!H23</f>
        <v>0</v>
      </c>
      <c r="BR23" s="27">
        <f>+[1]GUAJIRA!G23</f>
        <v>0</v>
      </c>
      <c r="BS23" s="27">
        <f>+[1]GUAJIRA!U23</f>
        <v>0</v>
      </c>
      <c r="BT23" s="27">
        <f>+[1]MAGDALENA!H23</f>
        <v>0</v>
      </c>
      <c r="BU23" s="27">
        <f>+[1]MAGDALENA!G23</f>
        <v>0</v>
      </c>
      <c r="BV23" s="27">
        <f>+[1]MAGDALENA!U23</f>
        <v>0</v>
      </c>
      <c r="BW23" s="27">
        <f>+[1]META!H23</f>
        <v>60</v>
      </c>
      <c r="BX23" s="27">
        <f>+[1]META!G23</f>
        <v>53</v>
      </c>
      <c r="BY23" s="27">
        <f>+[1]META!U23</f>
        <v>60</v>
      </c>
      <c r="BZ23" s="27">
        <f>+[1]NARIÑO!H23</f>
        <v>0</v>
      </c>
      <c r="CA23" s="27">
        <f>+[1]NARIÑO!G23</f>
        <v>0</v>
      </c>
      <c r="CB23" s="27">
        <f>+[1]NARIÑO!U23</f>
        <v>0</v>
      </c>
      <c r="CC23" s="27">
        <f>+'[1]NORTE DE SANTANDER'!H23</f>
        <v>0</v>
      </c>
      <c r="CD23" s="27">
        <f>+'[1]NORTE DE SANTANDER'!G23</f>
        <v>0</v>
      </c>
      <c r="CE23" s="27">
        <f>+'[1]NORTE DE SANTANDER'!U23</f>
        <v>0</v>
      </c>
      <c r="CF23" s="27">
        <f>+[1]PUTUMAYO!H23</f>
        <v>0</v>
      </c>
      <c r="CG23" s="27">
        <f>+[1]PUTUMAYO!G23</f>
        <v>0</v>
      </c>
      <c r="CH23" s="27">
        <f>+[1]PUTUMAYO!U23</f>
        <v>0</v>
      </c>
      <c r="CI23" s="27">
        <f>+[1]QUINDIO!H23</f>
        <v>10</v>
      </c>
      <c r="CJ23" s="27">
        <f>+[1]QUINDIO!G23</f>
        <v>17</v>
      </c>
      <c r="CK23" s="27">
        <f>+[1]QUINDIO!U23</f>
        <v>16</v>
      </c>
      <c r="CL23" s="27">
        <f>+[1]RISARALDA!H23</f>
        <v>7</v>
      </c>
      <c r="CM23" s="27">
        <f>+[1]RISARALDA!G23</f>
        <v>0</v>
      </c>
      <c r="CN23" s="27">
        <f>+[1]RISARALDA!U23</f>
        <v>6</v>
      </c>
      <c r="CO23" s="27">
        <f>+'[1]SAN ANDRES'!H23</f>
        <v>0</v>
      </c>
      <c r="CP23" s="27">
        <f>+'[1]SAN ANDRES'!G23</f>
        <v>0</v>
      </c>
      <c r="CQ23" s="27">
        <f>+'[1]SAN ANDRES'!U23</f>
        <v>0</v>
      </c>
      <c r="CR23" s="27">
        <f>+[1]SANTANDER!H23</f>
        <v>0</v>
      </c>
      <c r="CS23" s="27">
        <f>+[1]SANTANDER!G23</f>
        <v>0</v>
      </c>
      <c r="CT23" s="27">
        <f>+[1]SANTANDER!U23</f>
        <v>0</v>
      </c>
      <c r="CU23" s="27">
        <f>+[1]SUCRE!H23</f>
        <v>12</v>
      </c>
      <c r="CV23" s="27">
        <f>+[1]SUCRE!G23</f>
        <v>12</v>
      </c>
      <c r="CW23" s="27">
        <f>+[1]SUCRE!U23</f>
        <v>4</v>
      </c>
      <c r="CX23" s="27">
        <f>+[1]TOLIMA!H23</f>
        <v>180</v>
      </c>
      <c r="CY23" s="27">
        <f>+[1]TOLIMA!G23</f>
        <v>236</v>
      </c>
      <c r="CZ23" s="27">
        <f>+[1]TOLIMA!U23</f>
        <v>202</v>
      </c>
      <c r="DA23" s="27">
        <f>+'[1]VALLE DEL CAUCA'!H23</f>
        <v>60</v>
      </c>
      <c r="DB23" s="27">
        <f>+'[1]VALLE DEL CAUCA'!G23</f>
        <v>66</v>
      </c>
      <c r="DC23" s="27">
        <f>+'[1]VALLE DEL CAUCA'!U23</f>
        <v>130</v>
      </c>
      <c r="DD23" s="27">
        <f>+[1]VAUPES!H23</f>
        <v>0</v>
      </c>
      <c r="DE23" s="27">
        <f>+[1]VAUPES!G23</f>
        <v>0</v>
      </c>
      <c r="DF23" s="27">
        <f>+[1]VAUPES!U23</f>
        <v>0</v>
      </c>
      <c r="DG23" s="27">
        <f>+[1]VICHADA!H23</f>
        <v>0</v>
      </c>
      <c r="DH23" s="27">
        <f>+[1]VICHADA!G23</f>
        <v>0</v>
      </c>
      <c r="DI23" s="27">
        <f>+[1]VICHADA!U23</f>
        <v>0</v>
      </c>
    </row>
    <row r="24" spans="1:114" s="28" customFormat="1" ht="45" customHeight="1" x14ac:dyDescent="0.2">
      <c r="A24" s="456" t="s">
        <v>112</v>
      </c>
      <c r="B24" s="457" t="s">
        <v>103</v>
      </c>
      <c r="C24" s="458" t="s">
        <v>113</v>
      </c>
      <c r="D24" s="23" t="s">
        <v>114</v>
      </c>
      <c r="E24" s="458" t="s">
        <v>115</v>
      </c>
      <c r="F24" s="459" t="s">
        <v>71</v>
      </c>
      <c r="G24" s="461">
        <f>+H24/I24</f>
        <v>1</v>
      </c>
      <c r="H24" s="463">
        <f>+[1]AMAZONAS!U24+[1]ANTIOQUIA!U24+[1]ARAUCA!U24+[1]ATLÁNTICO!U24+[1]BOLIVAR!U24+[1]BOYACÁ!U24+[1]CALDAS!U24+[1]CAQUETA!U24+[1]CASANARE!U24+[1]CAUCA!U24+[1]CESAR!U24+[1]CHOCÓ!U24+[1]CORDOBA!U24+[1]CUNDINAMARCA!U24+[1]GUAINIA!U24+[1]GUAJIRA!U24+[1]GUAVIARE!U24+[1]HUILA!U24+[1]MAGDALENA!U24+[1]META!U24+[1]NARIÑO!U24+'[1]NORTE DE SANTANDER'!U24+[1]PUTUMAYO!U24+[1]QUINDIO!U24+[1]RISARALDA!U24+'[1]SAN ANDRES'!U24+[1]SANTANDER!U24+[1]SUCRE!U24+[1]TOLIMA!U24+'[1]VALLE DEL CAUCA'!U24+[1]VAUPES!U24+[1]VICHADA!U24</f>
        <v>1.0000000000000002E-3</v>
      </c>
      <c r="I24" s="463">
        <f>+[1]AMAZONAS!U25+[1]ANTIOQUIA!U25+[1]ARAUCA!U25+[1]ATLÁNTICO!U25+[1]BOLIVAR!U25+[1]BOYACÁ!U25+[1]CALDAS!U25+[1]CAQUETA!U25+[1]CASANARE!U25+[1]CAUCA!U25+[1]CESAR!U25+[1]CHOCÓ!U25+[1]CORDOBA!U25+[1]CUNDINAMARCA!U25+[1]GUAINIA!U25+[1]GUAJIRA!U25+[1]GUAVIARE!U25+[1]HUILA!U25+[1]MAGDALENA!U25+[1]META!U25+[1]NARIÑO!U25+'[1]NORTE DE SANTANDER'!U25+[1]PUTUMAYO!U25+[1]QUINDIO!U25+[1]RISARALDA!U25+'[1]SAN ANDRES'!U25+[1]SANTANDER!U25+[1]SUCRE!U25+[1]TOLIMA!U25+'[1]VALLE DEL CAUCA'!U25+[1]VAUPES!U25+[1]VICHADA!U25</f>
        <v>1.0000000000000002E-3</v>
      </c>
      <c r="J24" s="465"/>
      <c r="K24" s="465"/>
      <c r="L24" s="465">
        <f>+'[1]OFICINAS NACIONALES'!H24:H25</f>
        <v>0</v>
      </c>
      <c r="M24" s="465">
        <f>+'[1]OFICINAS NACIONALES'!G24:G25</f>
        <v>0</v>
      </c>
      <c r="N24" s="465">
        <f>+'[1]OFICINAS NACIONALES'!U24</f>
        <v>0</v>
      </c>
      <c r="O24" s="27"/>
      <c r="P24" s="27"/>
      <c r="Q24" s="27"/>
      <c r="R24" s="467"/>
      <c r="S24" s="46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row>
    <row r="25" spans="1:114" s="28" customFormat="1" ht="45" customHeight="1" x14ac:dyDescent="0.2">
      <c r="A25" s="456"/>
      <c r="B25" s="457"/>
      <c r="C25" s="458"/>
      <c r="D25" s="23" t="s">
        <v>116</v>
      </c>
      <c r="E25" s="458"/>
      <c r="F25" s="460"/>
      <c r="G25" s="462"/>
      <c r="H25" s="464"/>
      <c r="I25" s="464"/>
      <c r="J25" s="466"/>
      <c r="K25" s="466"/>
      <c r="L25" s="466"/>
      <c r="M25" s="466"/>
      <c r="N25" s="466"/>
      <c r="O25" s="31"/>
      <c r="P25" s="31"/>
      <c r="Q25" s="31"/>
      <c r="R25" s="467"/>
      <c r="S25" s="467"/>
      <c r="T25" s="27"/>
      <c r="U25" s="27"/>
      <c r="V25" s="27"/>
      <c r="W25" s="27"/>
      <c r="X25" s="27"/>
      <c r="Y25" s="27"/>
      <c r="Z25" s="27"/>
      <c r="AA25" s="27"/>
      <c r="AB25" s="27"/>
      <c r="AC25" s="27"/>
      <c r="AD25" s="27"/>
      <c r="AE25" s="27"/>
      <c r="AF25" s="27"/>
      <c r="AG25" s="27"/>
      <c r="AH25" s="27"/>
      <c r="AI25" s="27"/>
      <c r="AJ25" s="27"/>
      <c r="AK25" s="27"/>
      <c r="AL25" s="27"/>
      <c r="AM25" s="27"/>
      <c r="AN25" s="27"/>
      <c r="AO25" s="27"/>
      <c r="AP25" s="30"/>
      <c r="AQ25" s="30"/>
      <c r="AR25" s="27"/>
      <c r="AS25" s="30"/>
      <c r="AT25" s="30"/>
      <c r="AU25" s="27"/>
      <c r="AV25" s="30"/>
      <c r="AW25" s="30"/>
      <c r="AX25" s="27"/>
      <c r="AY25" s="30"/>
      <c r="AZ25" s="30"/>
      <c r="BA25" s="27"/>
      <c r="BB25" s="27"/>
      <c r="BC25" s="27"/>
      <c r="BD25" s="27"/>
      <c r="BE25" s="30"/>
      <c r="BF25" s="30"/>
      <c r="BG25" s="27"/>
      <c r="BH25" s="27"/>
      <c r="BI25" s="27"/>
      <c r="BJ25" s="27"/>
      <c r="BK25" s="27"/>
      <c r="BL25" s="27"/>
      <c r="BM25" s="27"/>
      <c r="BN25" s="30"/>
      <c r="BO25" s="30"/>
      <c r="BP25" s="27"/>
      <c r="BQ25" s="30"/>
      <c r="BR25" s="30"/>
      <c r="BS25" s="27"/>
      <c r="BT25" s="30"/>
      <c r="BU25" s="30"/>
      <c r="BV25" s="27"/>
      <c r="BW25" s="30"/>
      <c r="BX25" s="30"/>
      <c r="BY25" s="27"/>
      <c r="BZ25" s="30"/>
      <c r="CA25" s="30"/>
      <c r="CB25" s="27"/>
      <c r="CC25" s="27"/>
      <c r="CD25" s="27"/>
      <c r="CE25" s="27"/>
      <c r="CF25" s="30"/>
      <c r="CG25" s="30"/>
      <c r="CH25" s="27"/>
      <c r="CI25" s="30"/>
      <c r="CJ25" s="30"/>
      <c r="CK25" s="27"/>
      <c r="CL25" s="30"/>
      <c r="CM25" s="30"/>
      <c r="CN25" s="27"/>
      <c r="CO25" s="30"/>
      <c r="CP25" s="30"/>
      <c r="CQ25" s="27"/>
      <c r="CR25" s="30"/>
      <c r="CS25" s="30"/>
      <c r="CT25" s="27"/>
      <c r="CU25" s="30"/>
      <c r="CV25" s="30"/>
      <c r="CW25" s="27"/>
      <c r="CX25" s="27"/>
      <c r="CY25" s="27"/>
      <c r="CZ25" s="27"/>
      <c r="DA25" s="30"/>
      <c r="DB25" s="30"/>
      <c r="DC25" s="27"/>
      <c r="DD25" s="30"/>
      <c r="DE25" s="30"/>
      <c r="DF25" s="27"/>
      <c r="DG25" s="30"/>
      <c r="DH25" s="30"/>
      <c r="DI25" s="27"/>
    </row>
    <row r="26" spans="1:114" s="28" customFormat="1" ht="45" customHeight="1" x14ac:dyDescent="0.2">
      <c r="A26" s="456" t="s">
        <v>117</v>
      </c>
      <c r="B26" s="457" t="s">
        <v>118</v>
      </c>
      <c r="C26" s="458" t="s">
        <v>119</v>
      </c>
      <c r="D26" s="23" t="s">
        <v>120</v>
      </c>
      <c r="E26" s="458" t="s">
        <v>121</v>
      </c>
      <c r="F26" s="459" t="s">
        <v>71</v>
      </c>
      <c r="G26" s="461">
        <f>+H26/I26</f>
        <v>1</v>
      </c>
      <c r="H26" s="463">
        <f>+'[1]OFICINAS NACIONALES'!U26+[1]AMAZONAS!U26+[1]ANTIOQUIA!U26+[1]ARAUCA!U26+[1]ATLÁNTICO!U26+[1]BOLIVAR!U26+[1]BOYACÁ!U26+[1]CALDAS!U26+[1]CAQUETA!U26+[1]CASANARE!U26+[1]CAUCA!U26+[1]CESAR!U26+[1]CHOCÓ!U26+[1]CORDOBA!U26+[1]CUNDINAMARCA!U26+[1]GUAINIA!U26+[1]GUAJIRA!U26+[1]GUAVIARE!U26+[1]HUILA!U26+[1]MAGDALENA!U26+[1]META!U26+[1]NARIÑO!U26+'[1]NORTE DE SANTANDER'!U26+[1]PUTUMAYO!U26+[1]QUINDIO!U26+[1]RISARALDA!U26+'[1]SAN ANDRES'!U26+[1]SANTANDER!U26+[1]SUCRE!U26+[1]TOLIMA!U26+'[1]VALLE DEL CAUCA'!U26+[1]VAUPES!U26+[1]VICHADA!U26</f>
        <v>5.0009999999999994</v>
      </c>
      <c r="I26" s="463">
        <f>+'[1]OFICINAS NACIONALES'!U27+[1]AMAZONAS!U27+[1]ANTIOQUIA!U27+[1]ARAUCA!U27+[1]ATLÁNTICO!U27+[1]BOLIVAR!U27+[1]BOYACÁ!U27+[1]CALDAS!U27+[1]CAQUETA!U27+[1]CASANARE!U27+[1]CAUCA!U27+[1]CESAR!U27+[1]CHOCÓ!U27+[1]CORDOBA!U27+[1]CUNDINAMARCA!U27+[1]GUAINIA!U27+[1]GUAJIRA!U27+[1]GUAVIARE!U27+[1]HUILA!U27+[1]MAGDALENA!U27+[1]META!U27+[1]NARIÑO!U27+'[1]NORTE DE SANTANDER'!U27+[1]PUTUMAYO!U27+[1]QUINDIO!U27+[1]RISARALDA!U27+'[1]SAN ANDRES'!U27+[1]SANTANDER!U27+[1]SUCRE!U27+[1]TOLIMA!U27+'[1]VALLE DEL CAUCA'!U27+[1]VAUPES!U27+[1]VICHADA!U27</f>
        <v>5.0009999999999994</v>
      </c>
      <c r="J26" s="465"/>
      <c r="K26" s="465"/>
      <c r="L26" s="465">
        <f>+'[1]OFICINAS NACIONALES'!H26:H27</f>
        <v>0</v>
      </c>
      <c r="M26" s="465">
        <f>+'[1]OFICINAS NACIONALES'!G26:G27</f>
        <v>0</v>
      </c>
      <c r="N26" s="465">
        <f>+'[1]OFICINAS NACIONALES'!U26</f>
        <v>0</v>
      </c>
      <c r="O26" s="27"/>
      <c r="P26" s="27"/>
      <c r="Q26" s="27"/>
      <c r="R26" s="467"/>
      <c r="S26" s="46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row>
    <row r="27" spans="1:114" s="28" customFormat="1" ht="45" customHeight="1" x14ac:dyDescent="0.2">
      <c r="A27" s="456"/>
      <c r="B27" s="457"/>
      <c r="C27" s="458"/>
      <c r="D27" s="23" t="s">
        <v>122</v>
      </c>
      <c r="E27" s="458"/>
      <c r="F27" s="460"/>
      <c r="G27" s="462"/>
      <c r="H27" s="464"/>
      <c r="I27" s="464"/>
      <c r="J27" s="466"/>
      <c r="K27" s="466"/>
      <c r="L27" s="466"/>
      <c r="M27" s="466"/>
      <c r="N27" s="466"/>
      <c r="O27" s="27"/>
      <c r="P27" s="27"/>
      <c r="Q27" s="27"/>
      <c r="R27" s="467"/>
      <c r="S27" s="46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row>
    <row r="28" spans="1:114" ht="45" customHeight="1" x14ac:dyDescent="0.2">
      <c r="A28" s="21" t="s">
        <v>123</v>
      </c>
      <c r="B28" s="22" t="s">
        <v>118</v>
      </c>
      <c r="C28" s="23" t="s">
        <v>124</v>
      </c>
      <c r="D28" s="23" t="s">
        <v>125</v>
      </c>
      <c r="E28" s="23" t="s">
        <v>126</v>
      </c>
      <c r="F28" s="32"/>
      <c r="G28" s="25">
        <f t="shared" ref="G28:G40" si="21">K28/J28</f>
        <v>1</v>
      </c>
      <c r="H28" s="26"/>
      <c r="I28" s="26"/>
      <c r="J28" s="27">
        <f t="shared" ref="J28:J29" si="22">L28+O28</f>
        <v>50</v>
      </c>
      <c r="K28" s="27">
        <f t="shared" ref="K28:K29" si="23">N28+Q28</f>
        <v>50</v>
      </c>
      <c r="L28" s="27">
        <f>+'[1]OFICINAS NACIONALES'!H28</f>
        <v>50</v>
      </c>
      <c r="M28" s="27">
        <f>+'[1]OFICINAS NACIONALES'!G28</f>
        <v>0</v>
      </c>
      <c r="N28" s="27">
        <f>+'[1]OFICINAS NACIONALES'!U28</f>
        <v>50</v>
      </c>
      <c r="O28" s="27">
        <f t="shared" ref="O28:Q29" si="24">+R28+U28+X28+AA28+AD28+AG28+AJ28+AM28+AP28+AS28+AV28+AY28+BB28+BE28+BH28+BK28+BN28+BQ28+BT28+BW28+BZ28+CC28+CF28+CI28+CL28+CO28+CR28+CU28+CX28+DA28+DD28+DG28</f>
        <v>0</v>
      </c>
      <c r="P28" s="27">
        <f t="shared" si="24"/>
        <v>0</v>
      </c>
      <c r="Q28" s="27">
        <f t="shared" si="24"/>
        <v>0</v>
      </c>
      <c r="R28" s="27">
        <f>+[1]AMAZONAS!H28</f>
        <v>0</v>
      </c>
      <c r="S28" s="27">
        <f>+[1]AMAZONAS!G28</f>
        <v>0</v>
      </c>
      <c r="T28" s="27">
        <f>+[1]AMAZONAS!U28</f>
        <v>0</v>
      </c>
      <c r="U28" s="27">
        <f>+[1]ANTIOQUIA!H28</f>
        <v>0</v>
      </c>
      <c r="V28" s="27">
        <f>+[1]ANTIOQUIA!G28</f>
        <v>0</v>
      </c>
      <c r="W28" s="27">
        <f>+[1]ANTIOQUIA!U28</f>
        <v>0</v>
      </c>
      <c r="X28" s="27">
        <f>+[1]ATLÁNTICO!H28</f>
        <v>0</v>
      </c>
      <c r="Y28" s="27">
        <f>+[1]ATLÁNTICO!G28</f>
        <v>0</v>
      </c>
      <c r="Z28" s="27">
        <f>+[1]ATLÁNTICO!U28</f>
        <v>0</v>
      </c>
      <c r="AA28" s="27">
        <f>+[1]ARAUCA!H28</f>
        <v>0</v>
      </c>
      <c r="AB28" s="27">
        <f>+[1]ARAUCA!G28</f>
        <v>0</v>
      </c>
      <c r="AC28" s="27">
        <f>+[1]ARAUCA!U28</f>
        <v>0</v>
      </c>
      <c r="AD28" s="27">
        <f>+[1]BOLIVAR!H28</f>
        <v>0</v>
      </c>
      <c r="AE28" s="27">
        <f>+[1]BOLIVAR!G28</f>
        <v>0</v>
      </c>
      <c r="AF28" s="27">
        <f>+[1]BOLIVAR!U28</f>
        <v>0</v>
      </c>
      <c r="AG28" s="27">
        <f>+[1]BOYACÁ!H28</f>
        <v>0</v>
      </c>
      <c r="AH28" s="27">
        <f>+[1]BOYACÁ!G28</f>
        <v>0</v>
      </c>
      <c r="AI28" s="27">
        <f>+[1]BOYACÁ!U28</f>
        <v>0</v>
      </c>
      <c r="AJ28" s="27">
        <f>+[1]CALDAS!H28</f>
        <v>0</v>
      </c>
      <c r="AK28" s="27">
        <f>+[1]CALDAS!G28</f>
        <v>0</v>
      </c>
      <c r="AL28" s="27">
        <f>+[1]CALDAS!U28</f>
        <v>0</v>
      </c>
      <c r="AM28" s="27">
        <f>+[1]CAQUETA!H28</f>
        <v>0</v>
      </c>
      <c r="AN28" s="27">
        <f>+[1]CAQUETA!G28</f>
        <v>0</v>
      </c>
      <c r="AO28" s="27">
        <f>+[1]CAQUETA!U28</f>
        <v>0</v>
      </c>
      <c r="AP28" s="27">
        <f>+[1]CASANARE!H28</f>
        <v>0</v>
      </c>
      <c r="AQ28" s="27">
        <f>+[1]CASANARE!G28</f>
        <v>0</v>
      </c>
      <c r="AR28" s="27">
        <f>+[1]CASANARE!U28</f>
        <v>0</v>
      </c>
      <c r="AS28" s="27">
        <f>+[1]CAUCA!H28</f>
        <v>0</v>
      </c>
      <c r="AT28" s="27">
        <f>+[1]CAUCA!G28</f>
        <v>0</v>
      </c>
      <c r="AU28" s="27">
        <f>+[1]CAUCA!U28</f>
        <v>0</v>
      </c>
      <c r="AV28" s="27">
        <f>+[1]CESAR!H28</f>
        <v>0</v>
      </c>
      <c r="AW28" s="27">
        <f>+[1]CESAR!G28</f>
        <v>0</v>
      </c>
      <c r="AX28" s="27">
        <f>+[1]CESAR!U28</f>
        <v>0</v>
      </c>
      <c r="AY28" s="27">
        <f>+[1]CHOCÓ!H28</f>
        <v>0</v>
      </c>
      <c r="AZ28" s="27">
        <f>+[1]CHOCÓ!G28</f>
        <v>0</v>
      </c>
      <c r="BA28" s="27">
        <f>+[1]CHOCÓ!U28</f>
        <v>0</v>
      </c>
      <c r="BB28" s="27">
        <f>+[1]CORDOBA!H28</f>
        <v>0</v>
      </c>
      <c r="BC28" s="27">
        <f>+[1]CORDOBA!G28</f>
        <v>0</v>
      </c>
      <c r="BD28" s="27">
        <f>+[1]CORDOBA!U28</f>
        <v>0</v>
      </c>
      <c r="BE28" s="27">
        <f>+[1]CUNDINAMARCA!H28</f>
        <v>0</v>
      </c>
      <c r="BF28" s="27">
        <f>+[1]CUNDINAMARCA!G28</f>
        <v>0</v>
      </c>
      <c r="BG28" s="27">
        <f>+[1]CUNDINAMARCA!U28</f>
        <v>0</v>
      </c>
      <c r="BH28" s="27">
        <f>+[1]GUAINIA!H28</f>
        <v>0</v>
      </c>
      <c r="BI28" s="27">
        <f>+[1]GUAINIA!G28</f>
        <v>0</v>
      </c>
      <c r="BJ28" s="27">
        <f>+[1]GUAINIA!U28</f>
        <v>0</v>
      </c>
      <c r="BK28" s="27">
        <f>+[1]GUAVIARE!H28</f>
        <v>0</v>
      </c>
      <c r="BL28" s="27">
        <f>+[1]GUAVIARE!G28</f>
        <v>0</v>
      </c>
      <c r="BM28" s="27">
        <f>+[1]GUAVIARE!U28</f>
        <v>0</v>
      </c>
      <c r="BN28" s="27">
        <f>+[1]HUILA!H28</f>
        <v>0</v>
      </c>
      <c r="BO28" s="27">
        <f>+[1]HUILA!G28</f>
        <v>0</v>
      </c>
      <c r="BP28" s="27">
        <f>+[1]HUILA!U28</f>
        <v>0</v>
      </c>
      <c r="BQ28" s="27">
        <f>+[1]GUAJIRA!H28</f>
        <v>0</v>
      </c>
      <c r="BR28" s="27">
        <f>+[1]GUAJIRA!G28</f>
        <v>0</v>
      </c>
      <c r="BS28" s="27">
        <f>+[1]GUAJIRA!U28</f>
        <v>0</v>
      </c>
      <c r="BT28" s="27">
        <f>+[1]MAGDALENA!H28</f>
        <v>0</v>
      </c>
      <c r="BU28" s="27">
        <f>+[1]MAGDALENA!G28</f>
        <v>0</v>
      </c>
      <c r="BV28" s="27">
        <f>+[1]MAGDALENA!U28</f>
        <v>0</v>
      </c>
      <c r="BW28" s="27">
        <f>+[1]META!H28</f>
        <v>0</v>
      </c>
      <c r="BX28" s="27">
        <f>+[1]META!G28</f>
        <v>0</v>
      </c>
      <c r="BY28" s="27">
        <f>+[1]META!U28</f>
        <v>0</v>
      </c>
      <c r="BZ28" s="27">
        <f>+[1]NARIÑO!H28</f>
        <v>0</v>
      </c>
      <c r="CA28" s="27">
        <f>+[1]NARIÑO!G28</f>
        <v>0</v>
      </c>
      <c r="CB28" s="27">
        <f>+[1]NARIÑO!U28</f>
        <v>0</v>
      </c>
      <c r="CC28" s="27">
        <f>+'[1]NORTE DE SANTANDER'!H28</f>
        <v>0</v>
      </c>
      <c r="CD28" s="27">
        <f>+'[1]NORTE DE SANTANDER'!G28</f>
        <v>0</v>
      </c>
      <c r="CE28" s="27">
        <f>+'[1]NORTE DE SANTANDER'!U28</f>
        <v>0</v>
      </c>
      <c r="CF28" s="27">
        <f>+[1]PUTUMAYO!H28</f>
        <v>0</v>
      </c>
      <c r="CG28" s="27">
        <f>+[1]PUTUMAYO!G28</f>
        <v>0</v>
      </c>
      <c r="CH28" s="27">
        <f>+[1]PUTUMAYO!U28</f>
        <v>0</v>
      </c>
      <c r="CI28" s="27">
        <f>+[1]QUINDIO!H28</f>
        <v>0</v>
      </c>
      <c r="CJ28" s="27">
        <f>+[1]QUINDIO!G28</f>
        <v>0</v>
      </c>
      <c r="CK28" s="27">
        <f>+[1]QUINDIO!U28</f>
        <v>0</v>
      </c>
      <c r="CL28" s="27">
        <f>+[1]RISARALDA!H28</f>
        <v>0</v>
      </c>
      <c r="CM28" s="27">
        <f>+[1]RISARALDA!G28</f>
        <v>0</v>
      </c>
      <c r="CN28" s="27">
        <f>+[1]RISARALDA!U28</f>
        <v>0</v>
      </c>
      <c r="CO28" s="27">
        <f>+'[1]SAN ANDRES'!H28</f>
        <v>0</v>
      </c>
      <c r="CP28" s="27">
        <f>+'[1]SAN ANDRES'!G28</f>
        <v>0</v>
      </c>
      <c r="CQ28" s="27">
        <f>+'[1]SAN ANDRES'!U28</f>
        <v>0</v>
      </c>
      <c r="CR28" s="27">
        <f>+[1]SANTANDER!H28</f>
        <v>0</v>
      </c>
      <c r="CS28" s="27">
        <f>+[1]SANTANDER!G28</f>
        <v>0</v>
      </c>
      <c r="CT28" s="27">
        <f>+[1]SANTANDER!U28</f>
        <v>0</v>
      </c>
      <c r="CU28" s="27">
        <f>+[1]SUCRE!H28</f>
        <v>0</v>
      </c>
      <c r="CV28" s="27">
        <f>+[1]SUCRE!G28</f>
        <v>0</v>
      </c>
      <c r="CW28" s="27">
        <f>+[1]SUCRE!U28</f>
        <v>0</v>
      </c>
      <c r="CX28" s="27">
        <f>+[1]TOLIMA!H28</f>
        <v>0</v>
      </c>
      <c r="CY28" s="27">
        <f>+[1]TOLIMA!G28</f>
        <v>0</v>
      </c>
      <c r="CZ28" s="27">
        <f>+[1]TOLIMA!U28</f>
        <v>0</v>
      </c>
      <c r="DA28" s="27">
        <f>+'[1]VALLE DEL CAUCA'!H28</f>
        <v>0</v>
      </c>
      <c r="DB28" s="27">
        <f>+'[1]VALLE DEL CAUCA'!G28</f>
        <v>0</v>
      </c>
      <c r="DC28" s="27">
        <f>+'[1]VALLE DEL CAUCA'!U28</f>
        <v>0</v>
      </c>
      <c r="DD28" s="27">
        <f>+[1]VAUPES!H28</f>
        <v>0</v>
      </c>
      <c r="DE28" s="27">
        <f>+[1]VAUPES!G28</f>
        <v>0</v>
      </c>
      <c r="DF28" s="27">
        <f>+[1]VAUPES!U28</f>
        <v>0</v>
      </c>
      <c r="DG28" s="27">
        <f>+[1]VICHADA!H28</f>
        <v>0</v>
      </c>
      <c r="DH28" s="27">
        <f>+[1]VICHADA!G28</f>
        <v>0</v>
      </c>
      <c r="DI28" s="27">
        <f>+[1]VICHADA!U28</f>
        <v>0</v>
      </c>
    </row>
    <row r="29" spans="1:114" ht="45" customHeight="1" x14ac:dyDescent="0.2">
      <c r="A29" s="21" t="s">
        <v>127</v>
      </c>
      <c r="B29" s="22" t="s">
        <v>118</v>
      </c>
      <c r="C29" s="23" t="s">
        <v>128</v>
      </c>
      <c r="D29" s="23" t="s">
        <v>129</v>
      </c>
      <c r="E29" s="23"/>
      <c r="F29" s="24" t="s">
        <v>58</v>
      </c>
      <c r="G29" s="25">
        <f t="shared" si="21"/>
        <v>1</v>
      </c>
      <c r="H29" s="26"/>
      <c r="I29" s="26"/>
      <c r="J29" s="27">
        <f t="shared" si="22"/>
        <v>50</v>
      </c>
      <c r="K29" s="27">
        <f t="shared" si="23"/>
        <v>50</v>
      </c>
      <c r="L29" s="27">
        <f>+'[1]OFICINAS NACIONALES'!H29</f>
        <v>50</v>
      </c>
      <c r="M29" s="27">
        <f>+'[1]OFICINAS NACIONALES'!G29</f>
        <v>0</v>
      </c>
      <c r="N29" s="27">
        <f>+'[1]OFICINAS NACIONALES'!U29</f>
        <v>50</v>
      </c>
      <c r="O29" s="27">
        <f t="shared" si="24"/>
        <v>0</v>
      </c>
      <c r="P29" s="27">
        <f t="shared" si="24"/>
        <v>0</v>
      </c>
      <c r="Q29" s="27">
        <f t="shared" si="24"/>
        <v>0</v>
      </c>
      <c r="R29" s="27">
        <f>+[1]AMAZONAS!H29</f>
        <v>0</v>
      </c>
      <c r="S29" s="27">
        <f>+[1]AMAZONAS!G29</f>
        <v>0</v>
      </c>
      <c r="T29" s="27">
        <f>+[1]AMAZONAS!U29</f>
        <v>0</v>
      </c>
      <c r="U29" s="27">
        <f>+[1]ANTIOQUIA!H29</f>
        <v>0</v>
      </c>
      <c r="V29" s="27">
        <f>+[1]ANTIOQUIA!G29</f>
        <v>0</v>
      </c>
      <c r="W29" s="27">
        <f>+[1]ANTIOQUIA!U29</f>
        <v>0</v>
      </c>
      <c r="X29" s="27">
        <f>+[1]ATLÁNTICO!H29</f>
        <v>0</v>
      </c>
      <c r="Y29" s="27">
        <f>+[1]ATLÁNTICO!G29</f>
        <v>0</v>
      </c>
      <c r="Z29" s="27">
        <f>+[1]ATLÁNTICO!U29</f>
        <v>0</v>
      </c>
      <c r="AA29" s="27">
        <f>+[1]ARAUCA!H29</f>
        <v>0</v>
      </c>
      <c r="AB29" s="27">
        <f>+[1]ARAUCA!G29</f>
        <v>0</v>
      </c>
      <c r="AC29" s="27">
        <f>+[1]ARAUCA!U29</f>
        <v>0</v>
      </c>
      <c r="AD29" s="27">
        <f>+[1]BOLIVAR!H29</f>
        <v>0</v>
      </c>
      <c r="AE29" s="27">
        <f>+[1]BOLIVAR!G29</f>
        <v>0</v>
      </c>
      <c r="AF29" s="27">
        <f>+[1]BOLIVAR!U29</f>
        <v>0</v>
      </c>
      <c r="AG29" s="27">
        <f>+[1]BOYACÁ!H29</f>
        <v>0</v>
      </c>
      <c r="AH29" s="27">
        <f>+[1]BOYACÁ!G29</f>
        <v>0</v>
      </c>
      <c r="AI29" s="27">
        <f>+[1]BOYACÁ!U29</f>
        <v>0</v>
      </c>
      <c r="AJ29" s="27">
        <f>+[1]CALDAS!H29</f>
        <v>0</v>
      </c>
      <c r="AK29" s="27">
        <f>+[1]CALDAS!G29</f>
        <v>0</v>
      </c>
      <c r="AL29" s="27">
        <f>+[1]CALDAS!U29</f>
        <v>0</v>
      </c>
      <c r="AM29" s="27">
        <f>+[1]CAQUETA!H29</f>
        <v>0</v>
      </c>
      <c r="AN29" s="27">
        <f>+[1]CAQUETA!G29</f>
        <v>0</v>
      </c>
      <c r="AO29" s="27">
        <f>+[1]CAQUETA!U29</f>
        <v>0</v>
      </c>
      <c r="AP29" s="27">
        <f>+[1]CASANARE!H29</f>
        <v>0</v>
      </c>
      <c r="AQ29" s="27">
        <f>+[1]CASANARE!G29</f>
        <v>0</v>
      </c>
      <c r="AR29" s="27">
        <f>+[1]CASANARE!U29</f>
        <v>0</v>
      </c>
      <c r="AS29" s="27">
        <f>+[1]CAUCA!H29</f>
        <v>0</v>
      </c>
      <c r="AT29" s="27">
        <f>+[1]CAUCA!G29</f>
        <v>0</v>
      </c>
      <c r="AU29" s="27">
        <f>+[1]CAUCA!U29</f>
        <v>0</v>
      </c>
      <c r="AV29" s="27">
        <f>+[1]CESAR!H29</f>
        <v>0</v>
      </c>
      <c r="AW29" s="27">
        <f>+[1]CESAR!G29</f>
        <v>0</v>
      </c>
      <c r="AX29" s="27">
        <f>+[1]CESAR!U29</f>
        <v>0</v>
      </c>
      <c r="AY29" s="27">
        <f>+[1]CHOCÓ!H29</f>
        <v>0</v>
      </c>
      <c r="AZ29" s="27">
        <f>+[1]CHOCÓ!G29</f>
        <v>0</v>
      </c>
      <c r="BA29" s="27">
        <f>+[1]CHOCÓ!U29</f>
        <v>0</v>
      </c>
      <c r="BB29" s="27">
        <f>+[1]CORDOBA!H29</f>
        <v>0</v>
      </c>
      <c r="BC29" s="27">
        <f>+[1]CORDOBA!G29</f>
        <v>0</v>
      </c>
      <c r="BD29" s="27">
        <f>+[1]CORDOBA!U29</f>
        <v>0</v>
      </c>
      <c r="BE29" s="27">
        <f>+[1]CUNDINAMARCA!H29</f>
        <v>0</v>
      </c>
      <c r="BF29" s="27">
        <f>+[1]CUNDINAMARCA!G29</f>
        <v>0</v>
      </c>
      <c r="BG29" s="27">
        <f>+[1]CUNDINAMARCA!U29</f>
        <v>0</v>
      </c>
      <c r="BH29" s="27">
        <f>+[1]GUAINIA!H29</f>
        <v>0</v>
      </c>
      <c r="BI29" s="27">
        <f>+[1]GUAINIA!G29</f>
        <v>0</v>
      </c>
      <c r="BJ29" s="27">
        <f>+[1]GUAINIA!U29</f>
        <v>0</v>
      </c>
      <c r="BK29" s="27">
        <f>+[1]GUAVIARE!H29</f>
        <v>0</v>
      </c>
      <c r="BL29" s="27">
        <f>+[1]GUAVIARE!G29</f>
        <v>0</v>
      </c>
      <c r="BM29" s="27">
        <f>+[1]GUAVIARE!U29</f>
        <v>0</v>
      </c>
      <c r="BN29" s="27">
        <f>+[1]HUILA!H29</f>
        <v>0</v>
      </c>
      <c r="BO29" s="27">
        <f>+[1]HUILA!G29</f>
        <v>0</v>
      </c>
      <c r="BP29" s="27">
        <f>+[1]HUILA!U29</f>
        <v>0</v>
      </c>
      <c r="BQ29" s="27">
        <f>+[1]GUAJIRA!H29</f>
        <v>0</v>
      </c>
      <c r="BR29" s="27">
        <f>+[1]GUAJIRA!G29</f>
        <v>0</v>
      </c>
      <c r="BS29" s="27">
        <f>+[1]GUAJIRA!U29</f>
        <v>0</v>
      </c>
      <c r="BT29" s="27">
        <f>+[1]MAGDALENA!H29</f>
        <v>0</v>
      </c>
      <c r="BU29" s="27">
        <f>+[1]MAGDALENA!G29</f>
        <v>0</v>
      </c>
      <c r="BV29" s="27">
        <f>+[1]MAGDALENA!U29</f>
        <v>0</v>
      </c>
      <c r="BW29" s="27">
        <f>+[1]META!H29</f>
        <v>0</v>
      </c>
      <c r="BX29" s="27">
        <f>+[1]META!G29</f>
        <v>0</v>
      </c>
      <c r="BY29" s="27">
        <f>+[1]META!U29</f>
        <v>0</v>
      </c>
      <c r="BZ29" s="27">
        <f>+[1]NARIÑO!H29</f>
        <v>0</v>
      </c>
      <c r="CA29" s="27">
        <f>+[1]NARIÑO!G29</f>
        <v>0</v>
      </c>
      <c r="CB29" s="27">
        <f>+[1]NARIÑO!U29</f>
        <v>0</v>
      </c>
      <c r="CC29" s="27">
        <f>+'[1]NORTE DE SANTANDER'!H29</f>
        <v>0</v>
      </c>
      <c r="CD29" s="27">
        <f>+'[1]NORTE DE SANTANDER'!G29</f>
        <v>0</v>
      </c>
      <c r="CE29" s="27">
        <f>+'[1]NORTE DE SANTANDER'!U29</f>
        <v>0</v>
      </c>
      <c r="CF29" s="27">
        <f>+[1]PUTUMAYO!H29</f>
        <v>0</v>
      </c>
      <c r="CG29" s="27">
        <f>+[1]PUTUMAYO!G29</f>
        <v>0</v>
      </c>
      <c r="CH29" s="27">
        <f>+[1]PUTUMAYO!U29</f>
        <v>0</v>
      </c>
      <c r="CI29" s="27">
        <f>+[1]QUINDIO!H29</f>
        <v>0</v>
      </c>
      <c r="CJ29" s="27">
        <f>+[1]QUINDIO!G29</f>
        <v>0</v>
      </c>
      <c r="CK29" s="27">
        <f>+[1]QUINDIO!U29</f>
        <v>0</v>
      </c>
      <c r="CL29" s="27">
        <f>+[1]RISARALDA!H29</f>
        <v>0</v>
      </c>
      <c r="CM29" s="27">
        <f>+[1]RISARALDA!G29</f>
        <v>0</v>
      </c>
      <c r="CN29" s="27">
        <f>+[1]RISARALDA!U29</f>
        <v>0</v>
      </c>
      <c r="CO29" s="27">
        <f>+'[1]SAN ANDRES'!H29</f>
        <v>0</v>
      </c>
      <c r="CP29" s="27">
        <f>+'[1]SAN ANDRES'!G29</f>
        <v>0</v>
      </c>
      <c r="CQ29" s="27">
        <f>+'[1]SAN ANDRES'!U29</f>
        <v>0</v>
      </c>
      <c r="CR29" s="27">
        <f>+[1]SANTANDER!H29</f>
        <v>0</v>
      </c>
      <c r="CS29" s="27">
        <f>+[1]SANTANDER!G29</f>
        <v>0</v>
      </c>
      <c r="CT29" s="27">
        <f>+[1]SANTANDER!U29</f>
        <v>0</v>
      </c>
      <c r="CU29" s="27">
        <f>+[1]SUCRE!H29</f>
        <v>0</v>
      </c>
      <c r="CV29" s="27">
        <f>+[1]SUCRE!G29</f>
        <v>0</v>
      </c>
      <c r="CW29" s="27">
        <f>+[1]SUCRE!U29</f>
        <v>0</v>
      </c>
      <c r="CX29" s="27">
        <f>+[1]TOLIMA!H29</f>
        <v>0</v>
      </c>
      <c r="CY29" s="27">
        <f>+[1]TOLIMA!G29</f>
        <v>0</v>
      </c>
      <c r="CZ29" s="27">
        <f>+[1]TOLIMA!U29</f>
        <v>0</v>
      </c>
      <c r="DA29" s="27">
        <f>+'[1]VALLE DEL CAUCA'!H29</f>
        <v>0</v>
      </c>
      <c r="DB29" s="27">
        <f>+'[1]VALLE DEL CAUCA'!G29</f>
        <v>0</v>
      </c>
      <c r="DC29" s="27">
        <f>+'[1]VALLE DEL CAUCA'!U29</f>
        <v>0</v>
      </c>
      <c r="DD29" s="27">
        <f>+[1]VAUPES!H29</f>
        <v>0</v>
      </c>
      <c r="DE29" s="27">
        <f>+[1]VAUPES!G29</f>
        <v>0</v>
      </c>
      <c r="DF29" s="27">
        <f>+[1]VAUPES!U29</f>
        <v>0</v>
      </c>
      <c r="DG29" s="27">
        <f>+[1]VICHADA!H29</f>
        <v>0</v>
      </c>
      <c r="DH29" s="27">
        <f>+[1]VICHADA!G29</f>
        <v>0</v>
      </c>
      <c r="DI29" s="27">
        <f>+[1]VICHADA!U29</f>
        <v>0</v>
      </c>
    </row>
    <row r="30" spans="1:114" ht="45" customHeight="1" x14ac:dyDescent="0.2">
      <c r="A30" s="16" t="s">
        <v>130</v>
      </c>
      <c r="B30" s="17" t="s">
        <v>131</v>
      </c>
      <c r="C30" s="18" t="s">
        <v>4</v>
      </c>
      <c r="D30" s="18"/>
      <c r="E30" s="18"/>
      <c r="F30" s="18"/>
      <c r="G30" s="18"/>
      <c r="H30" s="18"/>
      <c r="I30" s="18"/>
      <c r="J30" s="18"/>
      <c r="K30" s="18"/>
      <c r="L30" s="19"/>
      <c r="M30" s="19"/>
      <c r="N30" s="19"/>
      <c r="O30" s="18"/>
      <c r="P30" s="18"/>
      <c r="Q30" s="18"/>
      <c r="R30" s="19"/>
      <c r="S30" s="19"/>
      <c r="T30" s="19"/>
      <c r="U30" s="19"/>
      <c r="V30" s="19"/>
      <c r="W30" s="19"/>
      <c r="X30" s="19"/>
      <c r="Y30" s="19"/>
      <c r="Z30" s="19"/>
      <c r="AA30" s="19"/>
      <c r="AB30" s="19"/>
      <c r="AC30" s="19"/>
      <c r="AD30" s="19"/>
      <c r="AE30" s="19"/>
      <c r="AF30" s="19"/>
      <c r="AG30" s="19"/>
      <c r="AH30" s="19"/>
      <c r="AI30" s="19"/>
      <c r="AJ30" s="19"/>
      <c r="AK30" s="19"/>
      <c r="AL30" s="19"/>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row>
    <row r="31" spans="1:114" ht="45" customHeight="1" x14ac:dyDescent="0.2">
      <c r="A31" s="21" t="s">
        <v>132</v>
      </c>
      <c r="B31" s="33" t="s">
        <v>131</v>
      </c>
      <c r="C31" s="34" t="s">
        <v>133</v>
      </c>
      <c r="D31" s="35" t="s">
        <v>134</v>
      </c>
      <c r="E31" s="36" t="s">
        <v>135</v>
      </c>
      <c r="F31" s="24" t="s">
        <v>58</v>
      </c>
      <c r="G31" s="25">
        <f>+K31/J31</f>
        <v>1.0646481178396072</v>
      </c>
      <c r="H31" s="37"/>
      <c r="I31" s="37"/>
      <c r="J31" s="27">
        <f t="shared" ref="J31:J40" si="25">L31+O31</f>
        <v>1222</v>
      </c>
      <c r="K31" s="27">
        <f t="shared" ref="K31:K40" si="26">N31+Q31</f>
        <v>1301</v>
      </c>
      <c r="L31" s="27">
        <f>+'[1]OFICINAS NACIONALES'!H31</f>
        <v>0</v>
      </c>
      <c r="M31" s="27">
        <f>+'[1]OFICINAS NACIONALES'!G31</f>
        <v>0</v>
      </c>
      <c r="N31" s="27">
        <f>+'[1]OFICINAS NACIONALES'!U31</f>
        <v>0</v>
      </c>
      <c r="O31" s="27">
        <f t="shared" ref="O31:P40" si="27">+R31+U31+X31+AA31+AD31+AG31+AJ31+AM31+AP31+AS31+AV31+AY31+BB31+BE31+BH31+BK31+BN31+BQ31+BT31+BW31+BZ31+CC31+CF31+CI31+CL31+CO31+CR31+CU31+CX31+DA31+DD31+DG31</f>
        <v>1222</v>
      </c>
      <c r="P31" s="27">
        <f>+S31+V31+Y31+AB31+AE31+AH31+AK31+AN31+AQ31+AT31+AW31+AZ31+BC31+BF31+BI31+BL31+BO31+BR31+BU31+BX31+CA31+CD31+CG31+CJ31+CM31+CP31+CS31+CV31+CY31+DB31+DE31+DH31</f>
        <v>51</v>
      </c>
      <c r="Q31" s="27">
        <f t="shared" ref="Q31:Q40" si="28">+T31+W31+Z31+AC31+AF31+AI31+AL31+AO31+AR31+AU31+AX31+BA31+BD31+BG31+BJ31+BM31+BP31+BS31+BV31+BY31+CB31+CE31+CH31+CK31+CN31+CQ31+CT31+CW31+CZ31+DC31+DF31+DI31</f>
        <v>1301</v>
      </c>
      <c r="R31" s="27">
        <f>+[1]AMAZONAS!H31</f>
        <v>0</v>
      </c>
      <c r="S31" s="27">
        <f>+[1]AMAZONAS!G31</f>
        <v>0</v>
      </c>
      <c r="T31" s="27">
        <f>+[1]AMAZONAS!U31</f>
        <v>0</v>
      </c>
      <c r="U31" s="27">
        <f>+[1]ANTIOQUIA!H31</f>
        <v>52</v>
      </c>
      <c r="V31" s="27">
        <f>+[1]ANTIOQUIA!G31</f>
        <v>0</v>
      </c>
      <c r="W31" s="27">
        <f>+[1]ANTIOQUIA!U31</f>
        <v>39</v>
      </c>
      <c r="X31" s="27">
        <f>+[1]ATLÁNTICO!H31</f>
        <v>52</v>
      </c>
      <c r="Y31" s="27">
        <f>+[1]ATLÁNTICO!G31</f>
        <v>0</v>
      </c>
      <c r="Z31" s="27">
        <f>+[1]ATLÁNTICO!U31</f>
        <v>105</v>
      </c>
      <c r="AA31" s="27">
        <f>+[1]ARAUCA!H31</f>
        <v>44</v>
      </c>
      <c r="AB31" s="27">
        <f>+[1]ARAUCA!G31</f>
        <v>0</v>
      </c>
      <c r="AC31" s="27">
        <f>+[1]ARAUCA!U31</f>
        <v>35</v>
      </c>
      <c r="AD31" s="27">
        <f>+[1]BOLIVAR!H31</f>
        <v>52</v>
      </c>
      <c r="AE31" s="27">
        <f>+[1]BOLIVAR!G31</f>
        <v>0</v>
      </c>
      <c r="AF31" s="27">
        <f>+[1]BOLIVAR!U31</f>
        <v>48</v>
      </c>
      <c r="AG31" s="27">
        <f>+[1]BOYACÁ!H31</f>
        <v>52</v>
      </c>
      <c r="AH31" s="27">
        <f>+[1]BOYACÁ!G31</f>
        <v>0</v>
      </c>
      <c r="AI31" s="27">
        <f>+[1]BOYACÁ!U31</f>
        <v>52</v>
      </c>
      <c r="AJ31" s="27">
        <f>+[1]CALDAS!H31</f>
        <v>52</v>
      </c>
      <c r="AK31" s="27">
        <f>+[1]CALDAS!G31</f>
        <v>0</v>
      </c>
      <c r="AL31" s="27">
        <f>+[1]CALDAS!U31</f>
        <v>54</v>
      </c>
      <c r="AM31" s="27">
        <f>+[1]CAQUETA!H31</f>
        <v>0</v>
      </c>
      <c r="AN31" s="27">
        <f>+[1]CAQUETA!G31</f>
        <v>0</v>
      </c>
      <c r="AO31" s="27">
        <f>+[1]CAQUETA!U31</f>
        <v>0</v>
      </c>
      <c r="AP31" s="27">
        <f>+[1]CASANARE!H31</f>
        <v>0</v>
      </c>
      <c r="AQ31" s="27">
        <f>+[1]CASANARE!G31</f>
        <v>0</v>
      </c>
      <c r="AR31" s="27">
        <f>+[1]CASANARE!U31</f>
        <v>0</v>
      </c>
      <c r="AS31" s="27">
        <f>+[1]CAUCA!H31</f>
        <v>52</v>
      </c>
      <c r="AT31" s="27">
        <f>+[1]CAUCA!G31</f>
        <v>0</v>
      </c>
      <c r="AU31" s="27">
        <f>+[1]CAUCA!U31</f>
        <v>33</v>
      </c>
      <c r="AV31" s="27">
        <f>+[1]CESAR!H31</f>
        <v>52</v>
      </c>
      <c r="AW31" s="27">
        <f>+[1]CESAR!G31</f>
        <v>0</v>
      </c>
      <c r="AX31" s="27">
        <f>+[1]CESAR!U31</f>
        <v>51</v>
      </c>
      <c r="AY31" s="27">
        <f>+[1]CHOCÓ!H31</f>
        <v>0</v>
      </c>
      <c r="AZ31" s="27">
        <f>+[1]CHOCÓ!G31</f>
        <v>0</v>
      </c>
      <c r="BA31" s="27">
        <f>+[1]CHOCÓ!U31</f>
        <v>0</v>
      </c>
      <c r="BB31" s="27">
        <f>+[1]CORDOBA!H31</f>
        <v>52</v>
      </c>
      <c r="BC31" s="27">
        <f>+[1]CORDOBA!G31</f>
        <v>0</v>
      </c>
      <c r="BD31" s="27">
        <f>+[1]CORDOBA!U31</f>
        <v>51</v>
      </c>
      <c r="BE31" s="27">
        <f>+[1]CUNDINAMARCA!H31</f>
        <v>21</v>
      </c>
      <c r="BF31" s="27">
        <f>+[1]CUNDINAMARCA!G31</f>
        <v>0</v>
      </c>
      <c r="BG31" s="27">
        <f>+[1]CUNDINAMARCA!U31</f>
        <v>18</v>
      </c>
      <c r="BH31" s="27">
        <f>+[1]GUAINIA!H31</f>
        <v>0</v>
      </c>
      <c r="BI31" s="27">
        <f>+[1]GUAINIA!G31</f>
        <v>0</v>
      </c>
      <c r="BJ31" s="27">
        <f>+[1]GUAINIA!U31</f>
        <v>0</v>
      </c>
      <c r="BK31" s="27">
        <f>+[1]GUAVIARE!H31</f>
        <v>0</v>
      </c>
      <c r="BL31" s="27">
        <f>+[1]GUAVIARE!G31</f>
        <v>0</v>
      </c>
      <c r="BM31" s="27">
        <f>+[1]GUAVIARE!U31</f>
        <v>0</v>
      </c>
      <c r="BN31" s="27">
        <f>+[1]HUILA!H31</f>
        <v>52</v>
      </c>
      <c r="BO31" s="27">
        <f>+[1]HUILA!G31</f>
        <v>0</v>
      </c>
      <c r="BP31" s="27">
        <f>+[1]HUILA!U31</f>
        <v>52</v>
      </c>
      <c r="BQ31" s="27">
        <f>+[1]GUAJIRA!H31</f>
        <v>100</v>
      </c>
      <c r="BR31" s="27">
        <f>+[1]GUAJIRA!G31</f>
        <v>0</v>
      </c>
      <c r="BS31" s="27">
        <f>+[1]GUAJIRA!U31</f>
        <v>49</v>
      </c>
      <c r="BT31" s="27">
        <f>+[1]MAGDALENA!H31</f>
        <v>52</v>
      </c>
      <c r="BU31" s="27">
        <f>+[1]MAGDALENA!G31</f>
        <v>0</v>
      </c>
      <c r="BV31" s="27">
        <f>+[1]MAGDALENA!U31</f>
        <v>52</v>
      </c>
      <c r="BW31" s="27">
        <f>+[1]META!H31</f>
        <v>52</v>
      </c>
      <c r="BX31" s="27">
        <f>+[1]META!G31</f>
        <v>0</v>
      </c>
      <c r="BY31" s="27">
        <f>+[1]META!U31</f>
        <v>52</v>
      </c>
      <c r="BZ31" s="27">
        <f>+[1]NARIÑO!H31</f>
        <v>25</v>
      </c>
      <c r="CA31" s="27">
        <f>+[1]NARIÑO!G31</f>
        <v>0</v>
      </c>
      <c r="CB31" s="27">
        <f>+[1]NARIÑO!U31</f>
        <v>27</v>
      </c>
      <c r="CC31" s="27">
        <f>+'[1]NORTE DE SANTANDER'!H31</f>
        <v>52</v>
      </c>
      <c r="CD31" s="27">
        <f>+'[1]NORTE DE SANTANDER'!G31</f>
        <v>0</v>
      </c>
      <c r="CE31" s="27">
        <f>+'[1]NORTE DE SANTANDER'!U31</f>
        <v>47</v>
      </c>
      <c r="CF31" s="27">
        <f>+[1]PUTUMAYO!H31</f>
        <v>52</v>
      </c>
      <c r="CG31" s="27">
        <f>+[1]PUTUMAYO!G31</f>
        <v>0</v>
      </c>
      <c r="CH31" s="27">
        <f>+[1]PUTUMAYO!U31</f>
        <v>42</v>
      </c>
      <c r="CI31" s="27">
        <f>+[1]QUINDIO!H31</f>
        <v>44</v>
      </c>
      <c r="CJ31" s="27">
        <f>+[1]QUINDIO!G31</f>
        <v>51</v>
      </c>
      <c r="CK31" s="27">
        <f>+[1]QUINDIO!U31</f>
        <v>41</v>
      </c>
      <c r="CL31" s="27">
        <f>+[1]RISARALDA!H31</f>
        <v>52</v>
      </c>
      <c r="CM31" s="27">
        <f>+[1]RISARALDA!G31</f>
        <v>0</v>
      </c>
      <c r="CN31" s="27">
        <f>+[1]RISARALDA!U31</f>
        <v>52</v>
      </c>
      <c r="CO31" s="27">
        <f>+'[1]SAN ANDRES'!H31</f>
        <v>52</v>
      </c>
      <c r="CP31" s="27">
        <f>+'[1]SAN ANDRES'!G31</f>
        <v>0</v>
      </c>
      <c r="CQ31" s="27">
        <f>+'[1]SAN ANDRES'!U31</f>
        <v>44</v>
      </c>
      <c r="CR31" s="27">
        <f>+[1]SANTANDER!H31</f>
        <v>52</v>
      </c>
      <c r="CS31" s="27">
        <f>+[1]SANTANDER!G31</f>
        <v>0</v>
      </c>
      <c r="CT31" s="27">
        <f>+[1]SANTANDER!U31</f>
        <v>211</v>
      </c>
      <c r="CU31" s="27">
        <f>+[1]SUCRE!H31</f>
        <v>0</v>
      </c>
      <c r="CV31" s="27">
        <f>+[1]SUCRE!G31</f>
        <v>0</v>
      </c>
      <c r="CW31" s="27">
        <f>+[1]SUCRE!U31</f>
        <v>8</v>
      </c>
      <c r="CX31" s="27">
        <f>+[1]TOLIMA!H31</f>
        <v>52</v>
      </c>
      <c r="CY31" s="27">
        <f>+[1]TOLIMA!G31</f>
        <v>0</v>
      </c>
      <c r="CZ31" s="27">
        <f>+[1]TOLIMA!U31</f>
        <v>42</v>
      </c>
      <c r="DA31" s="27">
        <f>+'[1]VALLE DEL CAUCA'!H31</f>
        <v>52</v>
      </c>
      <c r="DB31" s="27">
        <f>+'[1]VALLE DEL CAUCA'!G31</f>
        <v>0</v>
      </c>
      <c r="DC31" s="27">
        <f>+'[1]VALLE DEL CAUCA'!U31</f>
        <v>52</v>
      </c>
      <c r="DD31" s="27">
        <f>+[1]VAUPES!H31</f>
        <v>0</v>
      </c>
      <c r="DE31" s="27">
        <f>+[1]VAUPES!G31</f>
        <v>0</v>
      </c>
      <c r="DF31" s="27">
        <f>+[1]VAUPES!U31</f>
        <v>0</v>
      </c>
      <c r="DG31" s="27">
        <f>+[1]VICHADA!H31</f>
        <v>52</v>
      </c>
      <c r="DH31" s="27">
        <f>+[1]VICHADA!G31</f>
        <v>0</v>
      </c>
      <c r="DI31" s="27">
        <f>+[1]VICHADA!U31</f>
        <v>44</v>
      </c>
      <c r="DJ31" s="38"/>
    </row>
    <row r="32" spans="1:114" ht="45" customHeight="1" x14ac:dyDescent="0.2">
      <c r="A32" s="21" t="s">
        <v>136</v>
      </c>
      <c r="B32" s="39" t="s">
        <v>131</v>
      </c>
      <c r="C32" s="40" t="s">
        <v>137</v>
      </c>
      <c r="D32" s="35" t="s">
        <v>138</v>
      </c>
      <c r="E32" s="41" t="s">
        <v>139</v>
      </c>
      <c r="F32" s="24" t="s">
        <v>58</v>
      </c>
      <c r="G32" s="25">
        <f>+K32/J32</f>
        <v>1.048760666395774</v>
      </c>
      <c r="H32" s="26"/>
      <c r="I32" s="26"/>
      <c r="J32" s="27">
        <f t="shared" si="25"/>
        <v>2461</v>
      </c>
      <c r="K32" s="27">
        <f t="shared" si="26"/>
        <v>2581</v>
      </c>
      <c r="L32" s="27">
        <f>+'[1]OFICINAS NACIONALES'!H32</f>
        <v>0</v>
      </c>
      <c r="M32" s="27">
        <f>+'[1]OFICINAS NACIONALES'!G32</f>
        <v>0</v>
      </c>
      <c r="N32" s="27">
        <f>+'[1]OFICINAS NACIONALES'!U32</f>
        <v>0</v>
      </c>
      <c r="O32" s="27">
        <f t="shared" si="27"/>
        <v>2461</v>
      </c>
      <c r="P32" s="27">
        <f t="shared" si="27"/>
        <v>10</v>
      </c>
      <c r="Q32" s="27">
        <f t="shared" si="28"/>
        <v>2581</v>
      </c>
      <c r="R32" s="27">
        <f>+[1]AMAZONAS!H32</f>
        <v>0</v>
      </c>
      <c r="S32" s="27">
        <f>+[1]AMAZONAS!G32</f>
        <v>0</v>
      </c>
      <c r="T32" s="27">
        <f>+[1]AMAZONAS!U32</f>
        <v>0</v>
      </c>
      <c r="U32" s="27">
        <f>+[1]ANTIOQUIA!H32</f>
        <v>100</v>
      </c>
      <c r="V32" s="27">
        <f>+[1]ANTIOQUIA!G32</f>
        <v>0</v>
      </c>
      <c r="W32" s="27">
        <f>+[1]ANTIOQUIA!U32</f>
        <v>14</v>
      </c>
      <c r="X32" s="27">
        <f>+[1]ATLÁNTICO!H32</f>
        <v>100</v>
      </c>
      <c r="Y32" s="27">
        <f>+[1]ATLÁNTICO!G32</f>
        <v>0</v>
      </c>
      <c r="Z32" s="27">
        <f>+[1]ATLÁNTICO!U32</f>
        <v>175</v>
      </c>
      <c r="AA32" s="27">
        <f>+[1]ARAUCA!H32</f>
        <v>100</v>
      </c>
      <c r="AB32" s="27">
        <f>+[1]ARAUCA!G32</f>
        <v>0</v>
      </c>
      <c r="AC32" s="27">
        <f>+[1]ARAUCA!U32</f>
        <v>44</v>
      </c>
      <c r="AD32" s="27">
        <f>+[1]BOLIVAR!H32</f>
        <v>100</v>
      </c>
      <c r="AE32" s="27">
        <f>+[1]BOLIVAR!G32</f>
        <v>0</v>
      </c>
      <c r="AF32" s="27">
        <f>+[1]BOLIVAR!U32</f>
        <v>90</v>
      </c>
      <c r="AG32" s="27">
        <f>+[1]BOYACÁ!H32</f>
        <v>100</v>
      </c>
      <c r="AH32" s="27">
        <f>+[1]BOYACÁ!G32</f>
        <v>0</v>
      </c>
      <c r="AI32" s="27">
        <f>+[1]BOYACÁ!U32</f>
        <v>100</v>
      </c>
      <c r="AJ32" s="27">
        <f>+[1]CALDAS!H32</f>
        <v>100</v>
      </c>
      <c r="AK32" s="27">
        <f>+[1]CALDAS!G32</f>
        <v>0</v>
      </c>
      <c r="AL32" s="27">
        <f>+[1]CALDAS!U32</f>
        <v>11</v>
      </c>
      <c r="AM32" s="27">
        <f>+[1]CAQUETA!H32</f>
        <v>0</v>
      </c>
      <c r="AN32" s="27">
        <f>+[1]CAQUETA!G32</f>
        <v>0</v>
      </c>
      <c r="AO32" s="27">
        <f>+[1]CAQUETA!U32</f>
        <v>0</v>
      </c>
      <c r="AP32" s="27">
        <f>+[1]CASANARE!H32</f>
        <v>0</v>
      </c>
      <c r="AQ32" s="27">
        <f>+[1]CASANARE!G32</f>
        <v>0</v>
      </c>
      <c r="AR32" s="27">
        <f>+[1]CASANARE!U32</f>
        <v>0</v>
      </c>
      <c r="AS32" s="27">
        <f>+[1]CAUCA!H32</f>
        <v>100</v>
      </c>
      <c r="AT32" s="27">
        <f>+[1]CAUCA!G32</f>
        <v>0</v>
      </c>
      <c r="AU32" s="27">
        <f>+[1]CAUCA!U32</f>
        <v>8</v>
      </c>
      <c r="AV32" s="27">
        <f>+[1]CESAR!H32</f>
        <v>100</v>
      </c>
      <c r="AW32" s="27">
        <f>+[1]CESAR!G32</f>
        <v>0</v>
      </c>
      <c r="AX32" s="27">
        <f>+[1]CESAR!U32</f>
        <v>30</v>
      </c>
      <c r="AY32" s="27">
        <f>+[1]CHOCÓ!H32</f>
        <v>0</v>
      </c>
      <c r="AZ32" s="27">
        <f>+[1]CHOCÓ!G32</f>
        <v>0</v>
      </c>
      <c r="BA32" s="27">
        <f>+[1]CHOCÓ!U32</f>
        <v>0</v>
      </c>
      <c r="BB32" s="27">
        <f>+[1]CORDOBA!H32</f>
        <v>100</v>
      </c>
      <c r="BC32" s="27">
        <f>+[1]CORDOBA!G32</f>
        <v>0</v>
      </c>
      <c r="BD32" s="27">
        <f>+[1]CORDOBA!U32</f>
        <v>231</v>
      </c>
      <c r="BE32" s="27">
        <f>+[1]CUNDINAMARCA!H32</f>
        <v>100</v>
      </c>
      <c r="BF32" s="27">
        <f>+[1]CUNDINAMARCA!G32</f>
        <v>0</v>
      </c>
      <c r="BG32" s="27">
        <f>+[1]CUNDINAMARCA!U32</f>
        <v>105</v>
      </c>
      <c r="BH32" s="27">
        <f>+[1]GUAINIA!H32</f>
        <v>0</v>
      </c>
      <c r="BI32" s="27">
        <f>+[1]GUAINIA!G32</f>
        <v>0</v>
      </c>
      <c r="BJ32" s="27">
        <f>+[1]GUAINIA!U32</f>
        <v>0</v>
      </c>
      <c r="BK32" s="27">
        <f>+[1]GUAVIARE!H32</f>
        <v>0</v>
      </c>
      <c r="BL32" s="27">
        <f>+[1]GUAVIARE!G32</f>
        <v>0</v>
      </c>
      <c r="BM32" s="27">
        <f>+[1]GUAVIARE!U32</f>
        <v>0</v>
      </c>
      <c r="BN32" s="27">
        <f>+[1]HUILA!H32</f>
        <v>300</v>
      </c>
      <c r="BO32" s="27">
        <f>+[1]HUILA!G32</f>
        <v>0</v>
      </c>
      <c r="BP32" s="27">
        <f>+[1]HUILA!U32</f>
        <v>383</v>
      </c>
      <c r="BQ32" s="27">
        <f>+[1]GUAJIRA!H32</f>
        <v>52</v>
      </c>
      <c r="BR32" s="27">
        <f>+[1]GUAJIRA!G32</f>
        <v>0</v>
      </c>
      <c r="BS32" s="27">
        <f>+[1]GUAJIRA!U32</f>
        <v>100</v>
      </c>
      <c r="BT32" s="27">
        <f>+[1]MAGDALENA!H32</f>
        <v>9</v>
      </c>
      <c r="BU32" s="27">
        <f>+[1]MAGDALENA!G32</f>
        <v>0</v>
      </c>
      <c r="BV32" s="27">
        <f>+[1]MAGDALENA!U32</f>
        <v>5</v>
      </c>
      <c r="BW32" s="27">
        <f>+[1]META!H32</f>
        <v>100</v>
      </c>
      <c r="BX32" s="27">
        <f>+[1]META!G32</f>
        <v>0</v>
      </c>
      <c r="BY32" s="27">
        <f>+[1]META!U32</f>
        <v>139</v>
      </c>
      <c r="BZ32" s="27">
        <f>+[1]NARIÑO!H32</f>
        <v>100</v>
      </c>
      <c r="CA32" s="27">
        <f>+[1]NARIÑO!G32</f>
        <v>0</v>
      </c>
      <c r="CB32" s="27">
        <f>+[1]NARIÑO!U32</f>
        <v>100</v>
      </c>
      <c r="CC32" s="27">
        <f>+'[1]NORTE DE SANTANDER'!H32</f>
        <v>100</v>
      </c>
      <c r="CD32" s="27">
        <f>+'[1]NORTE DE SANTANDER'!G32</f>
        <v>0</v>
      </c>
      <c r="CE32" s="27">
        <f>+'[1]NORTE DE SANTANDER'!U32</f>
        <v>118</v>
      </c>
      <c r="CF32" s="27">
        <f>+[1]PUTUMAYO!H32</f>
        <v>100</v>
      </c>
      <c r="CG32" s="27">
        <f>+[1]PUTUMAYO!G32</f>
        <v>0</v>
      </c>
      <c r="CH32" s="27">
        <f>+[1]PUTUMAYO!U32</f>
        <v>10</v>
      </c>
      <c r="CI32" s="27">
        <f>+[1]QUINDIO!H32</f>
        <v>100</v>
      </c>
      <c r="CJ32" s="27">
        <f>+[1]QUINDIO!G32</f>
        <v>10</v>
      </c>
      <c r="CK32" s="27">
        <f>+[1]QUINDIO!U32</f>
        <v>40</v>
      </c>
      <c r="CL32" s="27">
        <f>+[1]RISARALDA!H32</f>
        <v>100</v>
      </c>
      <c r="CM32" s="27">
        <f>+[1]RISARALDA!G32</f>
        <v>0</v>
      </c>
      <c r="CN32" s="27">
        <f>+[1]RISARALDA!U32</f>
        <v>12</v>
      </c>
      <c r="CO32" s="27">
        <f>+'[1]SAN ANDRES'!H32</f>
        <v>100</v>
      </c>
      <c r="CP32" s="27">
        <f>+'[1]SAN ANDRES'!G32</f>
        <v>0</v>
      </c>
      <c r="CQ32" s="27">
        <f>+'[1]SAN ANDRES'!U32</f>
        <v>36</v>
      </c>
      <c r="CR32" s="27">
        <f>+[1]SANTANDER!H32</f>
        <v>100</v>
      </c>
      <c r="CS32" s="27">
        <f>+[1]SANTANDER!G32</f>
        <v>0</v>
      </c>
      <c r="CT32" s="27">
        <f>+[1]SANTANDER!U32</f>
        <v>63</v>
      </c>
      <c r="CU32" s="27">
        <f>+[1]SUCRE!H32</f>
        <v>0</v>
      </c>
      <c r="CV32" s="27">
        <f>+[1]SUCRE!G32</f>
        <v>0</v>
      </c>
      <c r="CW32" s="27">
        <f>+[1]SUCRE!U32</f>
        <v>11</v>
      </c>
      <c r="CX32" s="27">
        <f>+[1]TOLIMA!H32</f>
        <v>100</v>
      </c>
      <c r="CY32" s="27">
        <f>+[1]TOLIMA!G32</f>
        <v>0</v>
      </c>
      <c r="CZ32" s="27">
        <f>+[1]TOLIMA!U32</f>
        <v>702</v>
      </c>
      <c r="DA32" s="27">
        <f>+'[1]VALLE DEL CAUCA'!H32</f>
        <v>100</v>
      </c>
      <c r="DB32" s="27">
        <f>+'[1]VALLE DEL CAUCA'!G32</f>
        <v>0</v>
      </c>
      <c r="DC32" s="27">
        <f>+'[1]VALLE DEL CAUCA'!U32</f>
        <v>54</v>
      </c>
      <c r="DD32" s="27">
        <f>+[1]VAUPES!H32</f>
        <v>0</v>
      </c>
      <c r="DE32" s="27">
        <f>+[1]VAUPES!G32</f>
        <v>0</v>
      </c>
      <c r="DF32" s="27">
        <f>+[1]VAUPES!U32</f>
        <v>0</v>
      </c>
      <c r="DG32" s="27">
        <f>+[1]VICHADA!H32</f>
        <v>100</v>
      </c>
      <c r="DH32" s="27">
        <f>+[1]VICHADA!G32</f>
        <v>0</v>
      </c>
      <c r="DI32" s="27">
        <f>+[1]VICHADA!U32</f>
        <v>0</v>
      </c>
    </row>
    <row r="33" spans="1:113" ht="45" customHeight="1" x14ac:dyDescent="0.2">
      <c r="A33" s="21" t="s">
        <v>140</v>
      </c>
      <c r="B33" s="39" t="s">
        <v>131</v>
      </c>
      <c r="C33" s="42" t="s">
        <v>141</v>
      </c>
      <c r="D33" s="35" t="s">
        <v>134</v>
      </c>
      <c r="E33" s="41" t="s">
        <v>135</v>
      </c>
      <c r="F33" s="24" t="s">
        <v>58</v>
      </c>
      <c r="G33" s="25">
        <f t="shared" si="21"/>
        <v>0.87513340448239063</v>
      </c>
      <c r="H33" s="26"/>
      <c r="I33" s="26"/>
      <c r="J33" s="27">
        <f t="shared" si="25"/>
        <v>937</v>
      </c>
      <c r="K33" s="27">
        <f t="shared" si="26"/>
        <v>820</v>
      </c>
      <c r="L33" s="27">
        <f>+'[1]OFICINAS NACIONALES'!H33</f>
        <v>0</v>
      </c>
      <c r="M33" s="27">
        <f>+'[1]OFICINAS NACIONALES'!G33</f>
        <v>0</v>
      </c>
      <c r="N33" s="27">
        <f>+'[1]OFICINAS NACIONALES'!U33</f>
        <v>0</v>
      </c>
      <c r="O33" s="27">
        <f t="shared" si="27"/>
        <v>937</v>
      </c>
      <c r="P33" s="27">
        <f t="shared" si="27"/>
        <v>51</v>
      </c>
      <c r="Q33" s="27">
        <f t="shared" si="28"/>
        <v>820</v>
      </c>
      <c r="R33" s="27">
        <f>+[1]AMAZONAS!H33</f>
        <v>52</v>
      </c>
      <c r="S33" s="27">
        <f>+[1]AMAZONAS!G33</f>
        <v>0</v>
      </c>
      <c r="T33" s="27">
        <f>+[1]AMAZONAS!U33</f>
        <v>52</v>
      </c>
      <c r="U33" s="27">
        <f>+[1]ANTIOQUIA!H33</f>
        <v>52</v>
      </c>
      <c r="V33" s="27">
        <f>+[1]ANTIOQUIA!G33</f>
        <v>0</v>
      </c>
      <c r="W33" s="27">
        <f>+[1]ANTIOQUIA!U33</f>
        <v>34</v>
      </c>
      <c r="X33" s="27">
        <f>+[1]ATLÁNTICO!H33</f>
        <v>52</v>
      </c>
      <c r="Y33" s="27">
        <f>+[1]ATLÁNTICO!G33</f>
        <v>0</v>
      </c>
      <c r="Z33" s="27">
        <f>+[1]ATLÁNTICO!U33</f>
        <v>32</v>
      </c>
      <c r="AA33" s="27">
        <f>+[1]ARAUCA!H33</f>
        <v>44</v>
      </c>
      <c r="AB33" s="27">
        <f>+[1]ARAUCA!G33</f>
        <v>0</v>
      </c>
      <c r="AC33" s="27">
        <f>+[1]ARAUCA!U33</f>
        <v>35</v>
      </c>
      <c r="AD33" s="27">
        <f>+[1]BOLIVAR!H33</f>
        <v>52</v>
      </c>
      <c r="AE33" s="27">
        <f>+[1]BOLIVAR!G33</f>
        <v>0</v>
      </c>
      <c r="AF33" s="27">
        <f>+[1]BOLIVAR!U33</f>
        <v>48</v>
      </c>
      <c r="AG33" s="27">
        <f>+[1]BOYACÁ!H33</f>
        <v>0</v>
      </c>
      <c r="AH33" s="27">
        <f>+[1]BOYACÁ!G33</f>
        <v>0</v>
      </c>
      <c r="AI33" s="27">
        <f>+[1]BOYACÁ!U33</f>
        <v>0</v>
      </c>
      <c r="AJ33" s="27">
        <f>+[1]CALDAS!H33</f>
        <v>0</v>
      </c>
      <c r="AK33" s="27">
        <f>+[1]CALDAS!G33</f>
        <v>0</v>
      </c>
      <c r="AL33" s="27">
        <f>+[1]CALDAS!U33</f>
        <v>0</v>
      </c>
      <c r="AM33" s="27">
        <f>+[1]CAQUETA!H33</f>
        <v>0</v>
      </c>
      <c r="AN33" s="27">
        <f>+[1]CAQUETA!G33</f>
        <v>0</v>
      </c>
      <c r="AO33" s="27">
        <f>+[1]CAQUETA!U33</f>
        <v>0</v>
      </c>
      <c r="AP33" s="27">
        <f>+[1]CASANARE!H33</f>
        <v>0</v>
      </c>
      <c r="AQ33" s="27">
        <f>+[1]CASANARE!G33</f>
        <v>0</v>
      </c>
      <c r="AR33" s="27">
        <f>+[1]CASANARE!U33</f>
        <v>0</v>
      </c>
      <c r="AS33" s="27">
        <f>+[1]CAUCA!H33</f>
        <v>0</v>
      </c>
      <c r="AT33" s="27">
        <f>+[1]CAUCA!G33</f>
        <v>0</v>
      </c>
      <c r="AU33" s="27">
        <f>+[1]CAUCA!U33</f>
        <v>0</v>
      </c>
      <c r="AV33" s="27">
        <f>+[1]CESAR!H33</f>
        <v>0</v>
      </c>
      <c r="AW33" s="27">
        <f>+[1]CESAR!G33</f>
        <v>0</v>
      </c>
      <c r="AX33" s="27">
        <f>+[1]CESAR!U33</f>
        <v>0</v>
      </c>
      <c r="AY33" s="27">
        <f>+[1]CHOCÓ!H33</f>
        <v>0</v>
      </c>
      <c r="AZ33" s="27">
        <f>+[1]CHOCÓ!G33</f>
        <v>0</v>
      </c>
      <c r="BA33" s="27">
        <f>+[1]CHOCÓ!U33</f>
        <v>0</v>
      </c>
      <c r="BB33" s="27">
        <f>+[1]CORDOBA!H33</f>
        <v>0</v>
      </c>
      <c r="BC33" s="27">
        <f>+[1]CORDOBA!G33</f>
        <v>0</v>
      </c>
      <c r="BD33" s="27">
        <f>+[1]CORDOBA!U33</f>
        <v>0</v>
      </c>
      <c r="BE33" s="27">
        <f>+[1]CUNDINAMARCA!H33</f>
        <v>21</v>
      </c>
      <c r="BF33" s="27">
        <f>+[1]CUNDINAMARCA!G33</f>
        <v>0</v>
      </c>
      <c r="BG33" s="27">
        <f>+[1]CUNDINAMARCA!U33</f>
        <v>23</v>
      </c>
      <c r="BH33" s="27">
        <f>+[1]GUAINIA!H33</f>
        <v>0</v>
      </c>
      <c r="BI33" s="27">
        <f>+[1]GUAINIA!G33</f>
        <v>0</v>
      </c>
      <c r="BJ33" s="27">
        <f>+[1]GUAINIA!U33</f>
        <v>0</v>
      </c>
      <c r="BK33" s="27">
        <f>+[1]GUAVIARE!H33</f>
        <v>0</v>
      </c>
      <c r="BL33" s="27">
        <f>+[1]GUAVIARE!G33</f>
        <v>0</v>
      </c>
      <c r="BM33" s="27">
        <f>+[1]GUAVIARE!U33</f>
        <v>0</v>
      </c>
      <c r="BN33" s="27">
        <f>+[1]HUILA!H33</f>
        <v>0</v>
      </c>
      <c r="BO33" s="27">
        <f>+[1]HUILA!G33</f>
        <v>0</v>
      </c>
      <c r="BP33" s="27">
        <f>+[1]HUILA!U33</f>
        <v>0</v>
      </c>
      <c r="BQ33" s="27">
        <f>+[1]GUAJIRA!H33</f>
        <v>100</v>
      </c>
      <c r="BR33" s="27">
        <f>+[1]GUAJIRA!G33</f>
        <v>0</v>
      </c>
      <c r="BS33" s="27">
        <f>+[1]GUAJIRA!U33</f>
        <v>47</v>
      </c>
      <c r="BT33" s="27">
        <f>+[1]MAGDALENA!H33</f>
        <v>52</v>
      </c>
      <c r="BU33" s="27">
        <f>+[1]MAGDALENA!G33</f>
        <v>0</v>
      </c>
      <c r="BV33" s="27">
        <f>+[1]MAGDALENA!U33</f>
        <v>52</v>
      </c>
      <c r="BW33" s="27">
        <f>+[1]META!H33</f>
        <v>0</v>
      </c>
      <c r="BX33" s="27">
        <f>+[1]META!G33</f>
        <v>0</v>
      </c>
      <c r="BY33" s="27">
        <f>+[1]META!U33</f>
        <v>0</v>
      </c>
      <c r="BZ33" s="27">
        <f>+[1]NARIÑO!H33</f>
        <v>52</v>
      </c>
      <c r="CA33" s="27">
        <f>+[1]NARIÑO!G33</f>
        <v>0</v>
      </c>
      <c r="CB33" s="27">
        <f>+[1]NARIÑO!U33</f>
        <v>53</v>
      </c>
      <c r="CC33" s="27">
        <f>+'[1]NORTE DE SANTANDER'!H33</f>
        <v>52</v>
      </c>
      <c r="CD33" s="27">
        <f>+'[1]NORTE DE SANTANDER'!G33</f>
        <v>0</v>
      </c>
      <c r="CE33" s="27">
        <f>+'[1]NORTE DE SANTANDER'!U33</f>
        <v>47</v>
      </c>
      <c r="CF33" s="27">
        <f>+[1]PUTUMAYO!H33</f>
        <v>52</v>
      </c>
      <c r="CG33" s="27">
        <f>+[1]PUTUMAYO!G33</f>
        <v>0</v>
      </c>
      <c r="CH33" s="27">
        <f>+[1]PUTUMAYO!U33</f>
        <v>42</v>
      </c>
      <c r="CI33" s="27">
        <f>+[1]QUINDIO!H33</f>
        <v>44</v>
      </c>
      <c r="CJ33" s="27">
        <f>+[1]QUINDIO!G33</f>
        <v>51</v>
      </c>
      <c r="CK33" s="27">
        <f>+[1]QUINDIO!U33</f>
        <v>41</v>
      </c>
      <c r="CL33" s="27">
        <f>+[1]RISARALDA!H33</f>
        <v>52</v>
      </c>
      <c r="CM33" s="27">
        <f>+[1]RISARALDA!G33</f>
        <v>0</v>
      </c>
      <c r="CN33" s="27">
        <f>+[1]RISARALDA!U33</f>
        <v>52</v>
      </c>
      <c r="CO33" s="27">
        <f>+'[1]SAN ANDRES'!H33</f>
        <v>52</v>
      </c>
      <c r="CP33" s="27">
        <f>+'[1]SAN ANDRES'!G33</f>
        <v>0</v>
      </c>
      <c r="CQ33" s="27">
        <f>+'[1]SAN ANDRES'!U33</f>
        <v>44</v>
      </c>
      <c r="CR33" s="27">
        <f>+[1]SANTANDER!H33</f>
        <v>52</v>
      </c>
      <c r="CS33" s="27">
        <f>+[1]SANTANDER!G33</f>
        <v>0</v>
      </c>
      <c r="CT33" s="27">
        <f>+[1]SANTANDER!U33</f>
        <v>70</v>
      </c>
      <c r="CU33" s="27">
        <f>+[1]SUCRE!H33</f>
        <v>52</v>
      </c>
      <c r="CV33" s="27">
        <f>+[1]SUCRE!G33</f>
        <v>0</v>
      </c>
      <c r="CW33" s="27">
        <f>+[1]SUCRE!U33</f>
        <v>52</v>
      </c>
      <c r="CX33" s="27">
        <f>+[1]TOLIMA!H33</f>
        <v>0</v>
      </c>
      <c r="CY33" s="27">
        <f>+[1]TOLIMA!G33</f>
        <v>0</v>
      </c>
      <c r="CZ33" s="27">
        <f>+[1]TOLIMA!U33</f>
        <v>0</v>
      </c>
      <c r="DA33" s="27">
        <f>+'[1]VALLE DEL CAUCA'!H33</f>
        <v>52</v>
      </c>
      <c r="DB33" s="27">
        <f>+'[1]VALLE DEL CAUCA'!G33</f>
        <v>0</v>
      </c>
      <c r="DC33" s="27">
        <f>+'[1]VALLE DEL CAUCA'!U33</f>
        <v>52</v>
      </c>
      <c r="DD33" s="27">
        <f>+[1]VAUPES!H33</f>
        <v>0</v>
      </c>
      <c r="DE33" s="27">
        <f>+[1]VAUPES!G33</f>
        <v>0</v>
      </c>
      <c r="DF33" s="27">
        <f>+[1]VAUPES!U33</f>
        <v>0</v>
      </c>
      <c r="DG33" s="27">
        <f>+[1]VICHADA!H33</f>
        <v>52</v>
      </c>
      <c r="DH33" s="27">
        <f>+[1]VICHADA!G33</f>
        <v>0</v>
      </c>
      <c r="DI33" s="27">
        <f>+[1]VICHADA!U33</f>
        <v>44</v>
      </c>
    </row>
    <row r="34" spans="1:113" ht="45" customHeight="1" x14ac:dyDescent="0.2">
      <c r="A34" s="21" t="s">
        <v>142</v>
      </c>
      <c r="B34" s="39" t="s">
        <v>131</v>
      </c>
      <c r="C34" s="40" t="s">
        <v>143</v>
      </c>
      <c r="D34" s="35" t="s">
        <v>138</v>
      </c>
      <c r="E34" s="41" t="s">
        <v>139</v>
      </c>
      <c r="F34" s="24" t="s">
        <v>58</v>
      </c>
      <c r="G34" s="25">
        <f t="shared" si="21"/>
        <v>0.59085051546391754</v>
      </c>
      <c r="H34" s="26"/>
      <c r="I34" s="26"/>
      <c r="J34" s="27">
        <f t="shared" si="25"/>
        <v>1552</v>
      </c>
      <c r="K34" s="27">
        <f t="shared" si="26"/>
        <v>917</v>
      </c>
      <c r="L34" s="27">
        <f>+'[1]OFICINAS NACIONALES'!H34</f>
        <v>0</v>
      </c>
      <c r="M34" s="27">
        <f>+'[1]OFICINAS NACIONALES'!G34</f>
        <v>0</v>
      </c>
      <c r="N34" s="27">
        <f>+'[1]OFICINAS NACIONALES'!U34</f>
        <v>0</v>
      </c>
      <c r="O34" s="27">
        <f t="shared" si="27"/>
        <v>1552</v>
      </c>
      <c r="P34" s="27">
        <f t="shared" si="27"/>
        <v>10</v>
      </c>
      <c r="Q34" s="27">
        <f t="shared" si="28"/>
        <v>917</v>
      </c>
      <c r="R34" s="27">
        <f>+[1]AMAZONAS!H34</f>
        <v>100</v>
      </c>
      <c r="S34" s="27">
        <f>+[1]AMAZONAS!G34</f>
        <v>0</v>
      </c>
      <c r="T34" s="27">
        <f>+[1]AMAZONAS!U34</f>
        <v>62</v>
      </c>
      <c r="U34" s="27">
        <f>+[1]ANTIOQUIA!H34</f>
        <v>100</v>
      </c>
      <c r="V34" s="27">
        <f>+[1]ANTIOQUIA!G34</f>
        <v>0</v>
      </c>
      <c r="W34" s="27">
        <f>+[1]ANTIOQUIA!U34</f>
        <v>12</v>
      </c>
      <c r="X34" s="27">
        <f>+[1]ATLÁNTICO!H34</f>
        <v>100</v>
      </c>
      <c r="Y34" s="27">
        <f>+[1]ATLÁNTICO!G34</f>
        <v>0</v>
      </c>
      <c r="Z34" s="27">
        <f>+[1]ATLÁNTICO!U34</f>
        <v>175</v>
      </c>
      <c r="AA34" s="27">
        <f>+[1]ARAUCA!H34</f>
        <v>100</v>
      </c>
      <c r="AB34" s="27">
        <f>+[1]ARAUCA!G34</f>
        <v>0</v>
      </c>
      <c r="AC34" s="27">
        <f>+[1]ARAUCA!U34</f>
        <v>44</v>
      </c>
      <c r="AD34" s="27">
        <f>+[1]BOLIVAR!H34</f>
        <v>100</v>
      </c>
      <c r="AE34" s="27">
        <f>+[1]BOLIVAR!G34</f>
        <v>0</v>
      </c>
      <c r="AF34" s="27">
        <f>+[1]BOLIVAR!U34</f>
        <v>90</v>
      </c>
      <c r="AG34" s="27">
        <f>+[1]BOYACÁ!H34</f>
        <v>0</v>
      </c>
      <c r="AH34" s="27">
        <f>+[1]BOYACÁ!G34</f>
        <v>0</v>
      </c>
      <c r="AI34" s="27">
        <f>+[1]BOYACÁ!U34</f>
        <v>0</v>
      </c>
      <c r="AJ34" s="27">
        <f>+[1]CALDAS!H34</f>
        <v>0</v>
      </c>
      <c r="AK34" s="27">
        <f>+[1]CALDAS!G34</f>
        <v>0</v>
      </c>
      <c r="AL34" s="27">
        <f>+[1]CALDAS!U34</f>
        <v>0</v>
      </c>
      <c r="AM34" s="27">
        <f>+[1]CAQUETA!H34</f>
        <v>0</v>
      </c>
      <c r="AN34" s="27">
        <f>+[1]CAQUETA!G34</f>
        <v>0</v>
      </c>
      <c r="AO34" s="27">
        <f>+[1]CAQUETA!U34</f>
        <v>0</v>
      </c>
      <c r="AP34" s="27">
        <f>+[1]CASANARE!H34</f>
        <v>0</v>
      </c>
      <c r="AQ34" s="27">
        <f>+[1]CASANARE!G34</f>
        <v>0</v>
      </c>
      <c r="AR34" s="27">
        <f>+[1]CASANARE!U34</f>
        <v>0</v>
      </c>
      <c r="AS34" s="27">
        <f>+[1]CAUCA!H34</f>
        <v>0</v>
      </c>
      <c r="AT34" s="27">
        <f>+[1]CAUCA!G34</f>
        <v>0</v>
      </c>
      <c r="AU34" s="27">
        <f>+[1]CAUCA!U34</f>
        <v>0</v>
      </c>
      <c r="AV34" s="27">
        <f>+[1]CESAR!H34</f>
        <v>0</v>
      </c>
      <c r="AW34" s="27">
        <f>+[1]CESAR!G34</f>
        <v>0</v>
      </c>
      <c r="AX34" s="27">
        <f>+[1]CESAR!U34</f>
        <v>0</v>
      </c>
      <c r="AY34" s="27">
        <f>+[1]CHOCÓ!H34</f>
        <v>0</v>
      </c>
      <c r="AZ34" s="27">
        <f>+[1]CHOCÓ!G34</f>
        <v>0</v>
      </c>
      <c r="BA34" s="27">
        <f>+[1]CHOCÓ!U34</f>
        <v>0</v>
      </c>
      <c r="BB34" s="27">
        <f>+[1]CORDOBA!H34</f>
        <v>0</v>
      </c>
      <c r="BC34" s="27">
        <f>+[1]CORDOBA!G34</f>
        <v>0</v>
      </c>
      <c r="BD34" s="27">
        <f>+[1]CORDOBA!U34</f>
        <v>0</v>
      </c>
      <c r="BE34" s="27">
        <f>+[1]CUNDINAMARCA!H34</f>
        <v>100</v>
      </c>
      <c r="BF34" s="27">
        <f>+[1]CUNDINAMARCA!G34</f>
        <v>0</v>
      </c>
      <c r="BG34" s="27">
        <f>+[1]CUNDINAMARCA!U34</f>
        <v>113</v>
      </c>
      <c r="BH34" s="27">
        <f>+[1]GUAINIA!H34</f>
        <v>0</v>
      </c>
      <c r="BI34" s="27">
        <f>+[1]GUAINIA!G34</f>
        <v>0</v>
      </c>
      <c r="BJ34" s="27">
        <f>+[1]GUAINIA!U34</f>
        <v>0</v>
      </c>
      <c r="BK34" s="27">
        <f>+[1]GUAVIARE!H34</f>
        <v>0</v>
      </c>
      <c r="BL34" s="27">
        <f>+[1]GUAVIARE!G34</f>
        <v>0</v>
      </c>
      <c r="BM34" s="27">
        <f>+[1]GUAVIARE!U34</f>
        <v>0</v>
      </c>
      <c r="BN34" s="27">
        <f>+[1]HUILA!H34</f>
        <v>0</v>
      </c>
      <c r="BO34" s="27">
        <f>+[1]HUILA!G34</f>
        <v>0</v>
      </c>
      <c r="BP34" s="27">
        <f>+[1]HUILA!U34</f>
        <v>0</v>
      </c>
      <c r="BQ34" s="27">
        <f>+[1]GUAJIRA!H34</f>
        <v>52</v>
      </c>
      <c r="BR34" s="27">
        <f>+[1]GUAJIRA!G34</f>
        <v>0</v>
      </c>
      <c r="BS34" s="27">
        <f>+[1]GUAJIRA!U34</f>
        <v>100</v>
      </c>
      <c r="BT34" s="27">
        <f>+[1]MAGDALENA!H34</f>
        <v>0</v>
      </c>
      <c r="BU34" s="27">
        <f>+[1]MAGDALENA!G34</f>
        <v>0</v>
      </c>
      <c r="BV34" s="27">
        <f>+[1]MAGDALENA!U34</f>
        <v>0</v>
      </c>
      <c r="BW34" s="27">
        <f>+[1]META!H34</f>
        <v>0</v>
      </c>
      <c r="BX34" s="27">
        <f>+[1]META!G34</f>
        <v>0</v>
      </c>
      <c r="BY34" s="27">
        <f>+[1]META!U34</f>
        <v>0</v>
      </c>
      <c r="BZ34" s="27">
        <f>+[1]NARIÑO!H34</f>
        <v>100</v>
      </c>
      <c r="CA34" s="27">
        <f>+[1]NARIÑO!G34</f>
        <v>0</v>
      </c>
      <c r="CB34" s="27">
        <f>+[1]NARIÑO!U34</f>
        <v>100</v>
      </c>
      <c r="CC34" s="27">
        <f>+'[1]NORTE DE SANTANDER'!H34</f>
        <v>100</v>
      </c>
      <c r="CD34" s="27">
        <f>+'[1]NORTE DE SANTANDER'!G34</f>
        <v>0</v>
      </c>
      <c r="CE34" s="27">
        <f>+'[1]NORTE DE SANTANDER'!U34</f>
        <v>89</v>
      </c>
      <c r="CF34" s="27">
        <f>+[1]PUTUMAYO!H34</f>
        <v>100</v>
      </c>
      <c r="CG34" s="27">
        <f>+[1]PUTUMAYO!G34</f>
        <v>0</v>
      </c>
      <c r="CH34" s="27">
        <f>+[1]PUTUMAYO!U34</f>
        <v>10</v>
      </c>
      <c r="CI34" s="27">
        <f>+[1]QUINDIO!H34</f>
        <v>100</v>
      </c>
      <c r="CJ34" s="27">
        <f>+[1]QUINDIO!G34</f>
        <v>10</v>
      </c>
      <c r="CK34" s="27">
        <f>+[1]QUINDIO!U34</f>
        <v>40</v>
      </c>
      <c r="CL34" s="27">
        <f>+[1]RISARALDA!H34</f>
        <v>100</v>
      </c>
      <c r="CM34" s="27">
        <f>+[1]RISARALDA!G34</f>
        <v>0</v>
      </c>
      <c r="CN34" s="27">
        <f>+[1]RISARALDA!U34</f>
        <v>12</v>
      </c>
      <c r="CO34" s="27">
        <f>+'[1]SAN ANDRES'!H34</f>
        <v>100</v>
      </c>
      <c r="CP34" s="27">
        <f>+'[1]SAN ANDRES'!G34</f>
        <v>0</v>
      </c>
      <c r="CQ34" s="27">
        <f>+'[1]SAN ANDRES'!U34</f>
        <v>36</v>
      </c>
      <c r="CR34" s="27">
        <f>+[1]SANTANDER!H34</f>
        <v>100</v>
      </c>
      <c r="CS34" s="27">
        <f>+[1]SANTANDER!G34</f>
        <v>0</v>
      </c>
      <c r="CT34" s="27">
        <f>+[1]SANTANDER!U34</f>
        <v>7</v>
      </c>
      <c r="CU34" s="27">
        <f>+[1]SUCRE!H34</f>
        <v>0</v>
      </c>
      <c r="CV34" s="27">
        <f>+[1]SUCRE!G34</f>
        <v>0</v>
      </c>
      <c r="CW34" s="27">
        <f>+[1]SUCRE!U34</f>
        <v>0</v>
      </c>
      <c r="CX34" s="27">
        <f>+[1]TOLIMA!H34</f>
        <v>0</v>
      </c>
      <c r="CY34" s="27">
        <f>+[1]TOLIMA!G34</f>
        <v>0</v>
      </c>
      <c r="CZ34" s="27">
        <f>+[1]TOLIMA!U34</f>
        <v>0</v>
      </c>
      <c r="DA34" s="27">
        <f>+'[1]VALLE DEL CAUCA'!H34</f>
        <v>100</v>
      </c>
      <c r="DB34" s="27">
        <f>+'[1]VALLE DEL CAUCA'!G34</f>
        <v>0</v>
      </c>
      <c r="DC34" s="27">
        <f>+'[1]VALLE DEL CAUCA'!U34</f>
        <v>16</v>
      </c>
      <c r="DD34" s="27">
        <f>+[1]VAUPES!H34</f>
        <v>0</v>
      </c>
      <c r="DE34" s="27">
        <f>+[1]VAUPES!G34</f>
        <v>0</v>
      </c>
      <c r="DF34" s="27">
        <f>+[1]VAUPES!U34</f>
        <v>0</v>
      </c>
      <c r="DG34" s="27">
        <f>+[1]VICHADA!H34</f>
        <v>100</v>
      </c>
      <c r="DH34" s="27">
        <f>+[1]VICHADA!G34</f>
        <v>0</v>
      </c>
      <c r="DI34" s="27">
        <f>+[1]VICHADA!U34</f>
        <v>11</v>
      </c>
    </row>
    <row r="35" spans="1:113" ht="45" customHeight="1" x14ac:dyDescent="0.2">
      <c r="A35" s="21" t="s">
        <v>144</v>
      </c>
      <c r="B35" s="39" t="s">
        <v>131</v>
      </c>
      <c r="C35" s="42" t="s">
        <v>145</v>
      </c>
      <c r="D35" s="35" t="s">
        <v>134</v>
      </c>
      <c r="E35" s="41" t="s">
        <v>135</v>
      </c>
      <c r="F35" s="24" t="s">
        <v>58</v>
      </c>
      <c r="G35" s="25">
        <f t="shared" si="21"/>
        <v>1.2659574468085106</v>
      </c>
      <c r="H35" s="26"/>
      <c r="I35" s="26"/>
      <c r="J35" s="27">
        <f t="shared" si="25"/>
        <v>94</v>
      </c>
      <c r="K35" s="27">
        <f t="shared" si="26"/>
        <v>119</v>
      </c>
      <c r="L35" s="27">
        <f>+'[1]OFICINAS NACIONALES'!H35</f>
        <v>0</v>
      </c>
      <c r="M35" s="27">
        <f>+'[1]OFICINAS NACIONALES'!G35</f>
        <v>0</v>
      </c>
      <c r="N35" s="27">
        <f>+'[1]OFICINAS NACIONALES'!U35</f>
        <v>0</v>
      </c>
      <c r="O35" s="27">
        <f t="shared" si="27"/>
        <v>94</v>
      </c>
      <c r="P35" s="27">
        <f t="shared" si="27"/>
        <v>0</v>
      </c>
      <c r="Q35" s="27">
        <f t="shared" si="28"/>
        <v>119</v>
      </c>
      <c r="R35" s="27">
        <f>+[1]AMAZONAS!H35</f>
        <v>0</v>
      </c>
      <c r="S35" s="27">
        <f>+[1]AMAZONAS!G35</f>
        <v>0</v>
      </c>
      <c r="T35" s="27">
        <f>+[1]AMAZONAS!U35</f>
        <v>0</v>
      </c>
      <c r="U35" s="27">
        <f>+[1]ANTIOQUIA!H35</f>
        <v>21</v>
      </c>
      <c r="V35" s="27">
        <f>+[1]ANTIOQUIA!G35</f>
        <v>0</v>
      </c>
      <c r="W35" s="27">
        <f>+[1]ANTIOQUIA!U35</f>
        <v>19</v>
      </c>
      <c r="X35" s="27">
        <f>+[1]ATLÁNTICO!H35</f>
        <v>0</v>
      </c>
      <c r="Y35" s="27">
        <f>+[1]ATLÁNTICO!G35</f>
        <v>0</v>
      </c>
      <c r="Z35" s="27">
        <f>+[1]ATLÁNTICO!U35</f>
        <v>0</v>
      </c>
      <c r="AA35" s="27">
        <f>+[1]ARAUCA!H35</f>
        <v>0</v>
      </c>
      <c r="AB35" s="27">
        <f>+[1]ARAUCA!G35</f>
        <v>0</v>
      </c>
      <c r="AC35" s="27">
        <f>+[1]ARAUCA!U35</f>
        <v>0</v>
      </c>
      <c r="AD35" s="27">
        <f>+[1]BOLIVAR!H35</f>
        <v>0</v>
      </c>
      <c r="AE35" s="27">
        <f>+[1]BOLIVAR!G35</f>
        <v>0</v>
      </c>
      <c r="AF35" s="27">
        <f>+[1]BOLIVAR!U35</f>
        <v>0</v>
      </c>
      <c r="AG35" s="27">
        <f>+[1]BOYACÁ!H35</f>
        <v>0</v>
      </c>
      <c r="AH35" s="27">
        <f>+[1]BOYACÁ!G35</f>
        <v>0</v>
      </c>
      <c r="AI35" s="27">
        <f>+[1]BOYACÁ!U35</f>
        <v>0</v>
      </c>
      <c r="AJ35" s="27">
        <f>+[1]CALDAS!H35</f>
        <v>0</v>
      </c>
      <c r="AK35" s="27">
        <f>+[1]CALDAS!G35</f>
        <v>0</v>
      </c>
      <c r="AL35" s="27">
        <f>+[1]CALDAS!U35</f>
        <v>0</v>
      </c>
      <c r="AM35" s="27">
        <f>+[1]CAQUETA!H35</f>
        <v>0</v>
      </c>
      <c r="AN35" s="27">
        <f>+[1]CAQUETA!G35</f>
        <v>0</v>
      </c>
      <c r="AO35" s="27">
        <f>+[1]CAQUETA!U35</f>
        <v>0</v>
      </c>
      <c r="AP35" s="27">
        <f>+[1]CASANARE!H35</f>
        <v>0</v>
      </c>
      <c r="AQ35" s="27">
        <f>+[1]CASANARE!G35</f>
        <v>0</v>
      </c>
      <c r="AR35" s="27">
        <f>+[1]CASANARE!U35</f>
        <v>0</v>
      </c>
      <c r="AS35" s="27">
        <f>+[1]CAUCA!H35</f>
        <v>0</v>
      </c>
      <c r="AT35" s="27">
        <f>+[1]CAUCA!G35</f>
        <v>0</v>
      </c>
      <c r="AU35" s="27">
        <f>+[1]CAUCA!U35</f>
        <v>0</v>
      </c>
      <c r="AV35" s="27">
        <f>+[1]CESAR!H35</f>
        <v>0</v>
      </c>
      <c r="AW35" s="27">
        <f>+[1]CESAR!G35</f>
        <v>0</v>
      </c>
      <c r="AX35" s="27">
        <f>+[1]CESAR!U35</f>
        <v>0</v>
      </c>
      <c r="AY35" s="27">
        <f>+[1]CHOCÓ!H35</f>
        <v>0</v>
      </c>
      <c r="AZ35" s="27">
        <f>+[1]CHOCÓ!G35</f>
        <v>0</v>
      </c>
      <c r="BA35" s="27">
        <f>+[1]CHOCÓ!U35</f>
        <v>0</v>
      </c>
      <c r="BB35" s="27">
        <f>+[1]CORDOBA!H35</f>
        <v>0</v>
      </c>
      <c r="BC35" s="27">
        <f>+[1]CORDOBA!G35</f>
        <v>0</v>
      </c>
      <c r="BD35" s="27">
        <f>+[1]CORDOBA!U35</f>
        <v>0</v>
      </c>
      <c r="BE35" s="27">
        <f>+[1]CUNDINAMARCA!H35</f>
        <v>21</v>
      </c>
      <c r="BF35" s="27">
        <f>+[1]CUNDINAMARCA!G35</f>
        <v>0</v>
      </c>
      <c r="BG35" s="27">
        <f>+[1]CUNDINAMARCA!U35</f>
        <v>45</v>
      </c>
      <c r="BH35" s="27">
        <f>+[1]GUAINIA!H35</f>
        <v>0</v>
      </c>
      <c r="BI35" s="27">
        <f>+[1]GUAINIA!G35</f>
        <v>0</v>
      </c>
      <c r="BJ35" s="27">
        <f>+[1]GUAINIA!U35</f>
        <v>0</v>
      </c>
      <c r="BK35" s="27">
        <f>+[1]GUAVIARE!H35</f>
        <v>0</v>
      </c>
      <c r="BL35" s="27">
        <f>+[1]GUAVIARE!G35</f>
        <v>0</v>
      </c>
      <c r="BM35" s="27">
        <f>+[1]GUAVIARE!U35</f>
        <v>0</v>
      </c>
      <c r="BN35" s="27">
        <f>+[1]HUILA!H35</f>
        <v>0</v>
      </c>
      <c r="BO35" s="27">
        <f>+[1]HUILA!G35</f>
        <v>0</v>
      </c>
      <c r="BP35" s="27">
        <f>+[1]HUILA!U35</f>
        <v>0</v>
      </c>
      <c r="BQ35" s="27">
        <f>+[1]GUAJIRA!H35</f>
        <v>0</v>
      </c>
      <c r="BR35" s="27">
        <f>+[1]GUAJIRA!G35</f>
        <v>0</v>
      </c>
      <c r="BS35" s="27">
        <f>+[1]GUAJIRA!U35</f>
        <v>0</v>
      </c>
      <c r="BT35" s="27">
        <f>+[1]MAGDALENA!H35</f>
        <v>0</v>
      </c>
      <c r="BU35" s="27">
        <f>+[1]MAGDALENA!G35</f>
        <v>0</v>
      </c>
      <c r="BV35" s="27">
        <f>+[1]MAGDALENA!U35</f>
        <v>0</v>
      </c>
      <c r="BW35" s="27">
        <f>+[1]META!H35</f>
        <v>0</v>
      </c>
      <c r="BX35" s="27">
        <f>+[1]META!G35</f>
        <v>0</v>
      </c>
      <c r="BY35" s="27">
        <f>+[1]META!U35</f>
        <v>0</v>
      </c>
      <c r="BZ35" s="27">
        <f>+[1]NARIÑO!H35</f>
        <v>0</v>
      </c>
      <c r="CA35" s="27">
        <f>+[1]NARIÑO!G35</f>
        <v>0</v>
      </c>
      <c r="CB35" s="27">
        <f>+[1]NARIÑO!U35</f>
        <v>0</v>
      </c>
      <c r="CC35" s="27">
        <f>+'[1]NORTE DE SANTANDER'!H35</f>
        <v>0</v>
      </c>
      <c r="CD35" s="27">
        <f>+'[1]NORTE DE SANTANDER'!G35</f>
        <v>0</v>
      </c>
      <c r="CE35" s="27">
        <f>+'[1]NORTE DE SANTANDER'!U35</f>
        <v>0</v>
      </c>
      <c r="CF35" s="27">
        <f>+[1]PUTUMAYO!H35</f>
        <v>0</v>
      </c>
      <c r="CG35" s="27">
        <f>+[1]PUTUMAYO!G35</f>
        <v>0</v>
      </c>
      <c r="CH35" s="27">
        <f>+[1]PUTUMAYO!U35</f>
        <v>0</v>
      </c>
      <c r="CI35" s="27">
        <f>+[1]QUINDIO!H35</f>
        <v>0</v>
      </c>
      <c r="CJ35" s="27">
        <f>+[1]QUINDIO!G35</f>
        <v>0</v>
      </c>
      <c r="CK35" s="27">
        <f>+[1]QUINDIO!U35</f>
        <v>0</v>
      </c>
      <c r="CL35" s="27">
        <f>+[1]RISARALDA!H35</f>
        <v>0</v>
      </c>
      <c r="CM35" s="27">
        <f>+[1]RISARALDA!G35</f>
        <v>0</v>
      </c>
      <c r="CN35" s="27">
        <f>+[1]RISARALDA!U35</f>
        <v>0</v>
      </c>
      <c r="CO35" s="27">
        <f>+'[1]SAN ANDRES'!H35</f>
        <v>0</v>
      </c>
      <c r="CP35" s="27">
        <f>+'[1]SAN ANDRES'!G35</f>
        <v>0</v>
      </c>
      <c r="CQ35" s="27">
        <f>+'[1]SAN ANDRES'!U35</f>
        <v>0</v>
      </c>
      <c r="CR35" s="27">
        <f>+[1]SANTANDER!H35</f>
        <v>0</v>
      </c>
      <c r="CS35" s="27">
        <f>+[1]SANTANDER!G35</f>
        <v>0</v>
      </c>
      <c r="CT35" s="27">
        <f>+[1]SANTANDER!U35</f>
        <v>0</v>
      </c>
      <c r="CU35" s="27">
        <f>+[1]SUCRE!H35</f>
        <v>0</v>
      </c>
      <c r="CV35" s="27">
        <f>+[1]SUCRE!G35</f>
        <v>0</v>
      </c>
      <c r="CW35" s="27">
        <f>+[1]SUCRE!U35</f>
        <v>0</v>
      </c>
      <c r="CX35" s="27">
        <f>+[1]TOLIMA!H35</f>
        <v>0</v>
      </c>
      <c r="CY35" s="27">
        <f>+[1]TOLIMA!G35</f>
        <v>0</v>
      </c>
      <c r="CZ35" s="27">
        <f>+[1]TOLIMA!U35</f>
        <v>0</v>
      </c>
      <c r="DA35" s="27">
        <f>+'[1]VALLE DEL CAUCA'!H35</f>
        <v>52</v>
      </c>
      <c r="DB35" s="27">
        <f>+'[1]VALLE DEL CAUCA'!G35</f>
        <v>0</v>
      </c>
      <c r="DC35" s="27">
        <f>+'[1]VALLE DEL CAUCA'!U35</f>
        <v>55</v>
      </c>
      <c r="DD35" s="27">
        <f>+[1]VAUPES!H35</f>
        <v>0</v>
      </c>
      <c r="DE35" s="27">
        <f>+[1]VAUPES!G35</f>
        <v>0</v>
      </c>
      <c r="DF35" s="27">
        <f>+[1]VAUPES!U35</f>
        <v>0</v>
      </c>
      <c r="DG35" s="27">
        <f>+[1]VICHADA!H35</f>
        <v>0</v>
      </c>
      <c r="DH35" s="27">
        <f>+[1]VICHADA!G35</f>
        <v>0</v>
      </c>
      <c r="DI35" s="27">
        <f>+[1]VICHADA!U35</f>
        <v>0</v>
      </c>
    </row>
    <row r="36" spans="1:113" ht="69" customHeight="1" x14ac:dyDescent="0.2">
      <c r="A36" s="21" t="s">
        <v>146</v>
      </c>
      <c r="B36" s="39" t="s">
        <v>131</v>
      </c>
      <c r="C36" s="42" t="s">
        <v>147</v>
      </c>
      <c r="D36" s="35" t="s">
        <v>138</v>
      </c>
      <c r="E36" s="41" t="s">
        <v>139</v>
      </c>
      <c r="F36" s="24" t="s">
        <v>58</v>
      </c>
      <c r="G36" s="25">
        <f t="shared" si="21"/>
        <v>0.90249999999999997</v>
      </c>
      <c r="H36" s="26"/>
      <c r="I36" s="26"/>
      <c r="J36" s="27">
        <f t="shared" si="25"/>
        <v>400</v>
      </c>
      <c r="K36" s="27">
        <f t="shared" si="26"/>
        <v>361</v>
      </c>
      <c r="L36" s="27">
        <f>+'[1]OFICINAS NACIONALES'!H36</f>
        <v>0</v>
      </c>
      <c r="M36" s="27">
        <f>+'[1]OFICINAS NACIONALES'!G36</f>
        <v>0</v>
      </c>
      <c r="N36" s="27">
        <f>+'[1]OFICINAS NACIONALES'!U36</f>
        <v>0</v>
      </c>
      <c r="O36" s="27">
        <f t="shared" si="27"/>
        <v>400</v>
      </c>
      <c r="P36" s="27">
        <f t="shared" si="27"/>
        <v>0</v>
      </c>
      <c r="Q36" s="27">
        <f t="shared" si="28"/>
        <v>361</v>
      </c>
      <c r="R36" s="27">
        <f>+[1]AMAZONAS!H36</f>
        <v>0</v>
      </c>
      <c r="S36" s="27">
        <f>+[1]AMAZONAS!G36</f>
        <v>0</v>
      </c>
      <c r="T36" s="27">
        <f>+[1]AMAZONAS!U36</f>
        <v>0</v>
      </c>
      <c r="U36" s="27">
        <f>+[1]ANTIOQUIA!H36</f>
        <v>100</v>
      </c>
      <c r="V36" s="27">
        <f>+[1]ANTIOQUIA!G36</f>
        <v>0</v>
      </c>
      <c r="W36" s="27">
        <f>+[1]ANTIOQUIA!U36</f>
        <v>30</v>
      </c>
      <c r="X36" s="27">
        <f>+[1]ATLÁNTICO!H36</f>
        <v>0</v>
      </c>
      <c r="Y36" s="27">
        <f>+[1]ATLÁNTICO!G36</f>
        <v>0</v>
      </c>
      <c r="Z36" s="27">
        <f>+[1]ATLÁNTICO!U36</f>
        <v>0</v>
      </c>
      <c r="AA36" s="27">
        <f>+[1]ARAUCA!H36</f>
        <v>0</v>
      </c>
      <c r="AB36" s="27">
        <f>+[1]ARAUCA!G36</f>
        <v>0</v>
      </c>
      <c r="AC36" s="27">
        <f>+[1]ARAUCA!U36</f>
        <v>0</v>
      </c>
      <c r="AD36" s="27">
        <f>+[1]BOLIVAR!H36</f>
        <v>0</v>
      </c>
      <c r="AE36" s="27">
        <f>+[1]BOLIVAR!G36</f>
        <v>0</v>
      </c>
      <c r="AF36" s="27">
        <f>+[1]BOLIVAR!U36</f>
        <v>0</v>
      </c>
      <c r="AG36" s="27">
        <f>+[1]BOYACÁ!H36</f>
        <v>100</v>
      </c>
      <c r="AH36" s="27">
        <f>+[1]BOYACÁ!G36</f>
        <v>0</v>
      </c>
      <c r="AI36" s="27">
        <f>+[1]BOYACÁ!U36</f>
        <v>100</v>
      </c>
      <c r="AJ36" s="27">
        <f>+[1]CALDAS!H36</f>
        <v>0</v>
      </c>
      <c r="AK36" s="27">
        <f>+[1]CALDAS!G36</f>
        <v>0</v>
      </c>
      <c r="AL36" s="27">
        <f>+[1]CALDAS!U36</f>
        <v>0</v>
      </c>
      <c r="AM36" s="27">
        <f>+[1]CAQUETA!H36</f>
        <v>0</v>
      </c>
      <c r="AN36" s="27">
        <f>+[1]CAQUETA!G36</f>
        <v>0</v>
      </c>
      <c r="AO36" s="27">
        <f>+[1]CAQUETA!U36</f>
        <v>0</v>
      </c>
      <c r="AP36" s="27">
        <f>+[1]CASANARE!H36</f>
        <v>0</v>
      </c>
      <c r="AQ36" s="27">
        <f>+[1]CASANARE!G36</f>
        <v>0</v>
      </c>
      <c r="AR36" s="27">
        <f>+[1]CASANARE!U36</f>
        <v>0</v>
      </c>
      <c r="AS36" s="27">
        <f>+[1]CAUCA!H36</f>
        <v>0</v>
      </c>
      <c r="AT36" s="27">
        <f>+[1]CAUCA!G36</f>
        <v>0</v>
      </c>
      <c r="AU36" s="27">
        <f>+[1]CAUCA!U36</f>
        <v>0</v>
      </c>
      <c r="AV36" s="27">
        <f>+[1]CESAR!H36</f>
        <v>0</v>
      </c>
      <c r="AW36" s="27">
        <f>+[1]CESAR!G36</f>
        <v>0</v>
      </c>
      <c r="AX36" s="27">
        <f>+[1]CESAR!U36</f>
        <v>0</v>
      </c>
      <c r="AY36" s="27">
        <f>+[1]CHOCÓ!H36</f>
        <v>0</v>
      </c>
      <c r="AZ36" s="27">
        <f>+[1]CHOCÓ!G36</f>
        <v>0</v>
      </c>
      <c r="BA36" s="27">
        <f>+[1]CHOCÓ!U36</f>
        <v>0</v>
      </c>
      <c r="BB36" s="27">
        <f>+[1]CORDOBA!H36</f>
        <v>0</v>
      </c>
      <c r="BC36" s="27">
        <f>+[1]CORDOBA!G36</f>
        <v>0</v>
      </c>
      <c r="BD36" s="27">
        <f>+[1]CORDOBA!U36</f>
        <v>0</v>
      </c>
      <c r="BE36" s="27">
        <f>+[1]CUNDINAMARCA!H36</f>
        <v>100</v>
      </c>
      <c r="BF36" s="27">
        <f>+[1]CUNDINAMARCA!G36</f>
        <v>0</v>
      </c>
      <c r="BG36" s="27">
        <f>+[1]CUNDINAMARCA!U36</f>
        <v>131</v>
      </c>
      <c r="BH36" s="27">
        <f>+[1]GUAINIA!H36</f>
        <v>0</v>
      </c>
      <c r="BI36" s="27">
        <f>+[1]GUAINIA!G36</f>
        <v>0</v>
      </c>
      <c r="BJ36" s="27">
        <f>+[1]GUAINIA!U36</f>
        <v>0</v>
      </c>
      <c r="BK36" s="27">
        <f>+[1]GUAVIARE!H36</f>
        <v>0</v>
      </c>
      <c r="BL36" s="27">
        <f>+[1]GUAVIARE!G36</f>
        <v>0</v>
      </c>
      <c r="BM36" s="27">
        <f>+[1]GUAVIARE!U36</f>
        <v>0</v>
      </c>
      <c r="BN36" s="27">
        <f>+[1]HUILA!H36</f>
        <v>0</v>
      </c>
      <c r="BO36" s="27">
        <f>+[1]HUILA!G36</f>
        <v>0</v>
      </c>
      <c r="BP36" s="27">
        <f>+[1]HUILA!U36</f>
        <v>0</v>
      </c>
      <c r="BQ36" s="27">
        <f>+[1]GUAJIRA!H36</f>
        <v>0</v>
      </c>
      <c r="BR36" s="27">
        <f>+[1]GUAJIRA!G36</f>
        <v>0</v>
      </c>
      <c r="BS36" s="27">
        <f>+[1]GUAJIRA!U36</f>
        <v>0</v>
      </c>
      <c r="BT36" s="27">
        <f>+[1]MAGDALENA!H36</f>
        <v>0</v>
      </c>
      <c r="BU36" s="27">
        <f>+[1]MAGDALENA!G36</f>
        <v>0</v>
      </c>
      <c r="BV36" s="27">
        <f>+[1]MAGDALENA!U36</f>
        <v>0</v>
      </c>
      <c r="BW36" s="27">
        <f>+[1]META!H36</f>
        <v>0</v>
      </c>
      <c r="BX36" s="27">
        <f>+[1]META!G36</f>
        <v>0</v>
      </c>
      <c r="BY36" s="27">
        <f>+[1]META!U36</f>
        <v>0</v>
      </c>
      <c r="BZ36" s="27">
        <f>+[1]NARIÑO!H36</f>
        <v>0</v>
      </c>
      <c r="CA36" s="27">
        <f>+[1]NARIÑO!G36</f>
        <v>0</v>
      </c>
      <c r="CB36" s="27">
        <f>+[1]NARIÑO!U36</f>
        <v>0</v>
      </c>
      <c r="CC36" s="27">
        <f>+'[1]NORTE DE SANTANDER'!H36</f>
        <v>0</v>
      </c>
      <c r="CD36" s="27">
        <f>+'[1]NORTE DE SANTANDER'!G36</f>
        <v>0</v>
      </c>
      <c r="CE36" s="27">
        <f>+'[1]NORTE DE SANTANDER'!U36</f>
        <v>0</v>
      </c>
      <c r="CF36" s="27">
        <f>+[1]PUTUMAYO!H36</f>
        <v>0</v>
      </c>
      <c r="CG36" s="27">
        <f>+[1]PUTUMAYO!G36</f>
        <v>0</v>
      </c>
      <c r="CH36" s="27">
        <f>+[1]PUTUMAYO!U36</f>
        <v>0</v>
      </c>
      <c r="CI36" s="27">
        <f>+[1]QUINDIO!H36</f>
        <v>0</v>
      </c>
      <c r="CJ36" s="27">
        <f>+[1]QUINDIO!G36</f>
        <v>0</v>
      </c>
      <c r="CK36" s="27">
        <f>+[1]QUINDIO!U36</f>
        <v>0</v>
      </c>
      <c r="CL36" s="27">
        <f>+[1]RISARALDA!H36</f>
        <v>0</v>
      </c>
      <c r="CM36" s="27">
        <f>+[1]RISARALDA!G36</f>
        <v>0</v>
      </c>
      <c r="CN36" s="27">
        <f>+[1]RISARALDA!U36</f>
        <v>0</v>
      </c>
      <c r="CO36" s="27">
        <f>+'[1]SAN ANDRES'!H36</f>
        <v>0</v>
      </c>
      <c r="CP36" s="27">
        <f>+'[1]SAN ANDRES'!G36</f>
        <v>0</v>
      </c>
      <c r="CQ36" s="27">
        <f>+'[1]SAN ANDRES'!U36</f>
        <v>0</v>
      </c>
      <c r="CR36" s="27">
        <f>+[1]SANTANDER!H36</f>
        <v>0</v>
      </c>
      <c r="CS36" s="27">
        <f>+[1]SANTANDER!G36</f>
        <v>0</v>
      </c>
      <c r="CT36" s="27">
        <f>+[1]SANTANDER!U36</f>
        <v>0</v>
      </c>
      <c r="CU36" s="27">
        <f>+[1]SUCRE!H36</f>
        <v>0</v>
      </c>
      <c r="CV36" s="27">
        <f>+[1]SUCRE!G36</f>
        <v>0</v>
      </c>
      <c r="CW36" s="27">
        <f>+[1]SUCRE!U36</f>
        <v>0</v>
      </c>
      <c r="CX36" s="27">
        <f>+[1]TOLIMA!H36</f>
        <v>0</v>
      </c>
      <c r="CY36" s="27">
        <f>+[1]TOLIMA!G36</f>
        <v>0</v>
      </c>
      <c r="CZ36" s="27">
        <f>+[1]TOLIMA!U36</f>
        <v>0</v>
      </c>
      <c r="DA36" s="27">
        <f>+'[1]VALLE DEL CAUCA'!H36</f>
        <v>100</v>
      </c>
      <c r="DB36" s="27">
        <f>+'[1]VALLE DEL CAUCA'!G36</f>
        <v>0</v>
      </c>
      <c r="DC36" s="27">
        <f>+'[1]VALLE DEL CAUCA'!U36</f>
        <v>100</v>
      </c>
      <c r="DD36" s="27">
        <f>+[1]VAUPES!H36</f>
        <v>0</v>
      </c>
      <c r="DE36" s="27">
        <f>+[1]VAUPES!G36</f>
        <v>0</v>
      </c>
      <c r="DF36" s="27">
        <f>+[1]VAUPES!U36</f>
        <v>0</v>
      </c>
      <c r="DG36" s="27">
        <f>+[1]VICHADA!H36</f>
        <v>0</v>
      </c>
      <c r="DH36" s="27">
        <f>+[1]VICHADA!G36</f>
        <v>0</v>
      </c>
      <c r="DI36" s="27">
        <f>+[1]VICHADA!U36</f>
        <v>0</v>
      </c>
    </row>
    <row r="37" spans="1:113" ht="75" customHeight="1" x14ac:dyDescent="0.2">
      <c r="A37" s="21" t="s">
        <v>148</v>
      </c>
      <c r="B37" s="39" t="s">
        <v>131</v>
      </c>
      <c r="C37" s="35" t="s">
        <v>149</v>
      </c>
      <c r="D37" s="35" t="s">
        <v>150</v>
      </c>
      <c r="E37" s="41" t="s">
        <v>151</v>
      </c>
      <c r="F37" s="24" t="s">
        <v>58</v>
      </c>
      <c r="G37" s="25">
        <f t="shared" si="21"/>
        <v>0.875</v>
      </c>
      <c r="H37" s="26"/>
      <c r="I37" s="26"/>
      <c r="J37" s="27">
        <f t="shared" si="25"/>
        <v>8</v>
      </c>
      <c r="K37" s="27">
        <f t="shared" si="26"/>
        <v>7</v>
      </c>
      <c r="L37" s="27">
        <f>+'[1]OFICINAS NACIONALES'!H37</f>
        <v>0</v>
      </c>
      <c r="M37" s="27">
        <f>+'[1]OFICINAS NACIONALES'!G37</f>
        <v>0</v>
      </c>
      <c r="N37" s="27">
        <f>+'[1]OFICINAS NACIONALES'!U37</f>
        <v>0</v>
      </c>
      <c r="O37" s="27">
        <f t="shared" si="27"/>
        <v>8</v>
      </c>
      <c r="P37" s="27">
        <f t="shared" si="27"/>
        <v>0</v>
      </c>
      <c r="Q37" s="27">
        <f t="shared" si="28"/>
        <v>7</v>
      </c>
      <c r="R37" s="27">
        <f>+[1]AMAZONAS!H37</f>
        <v>0</v>
      </c>
      <c r="S37" s="27">
        <f>+[1]AMAZONAS!G37</f>
        <v>0</v>
      </c>
      <c r="T37" s="27">
        <f>+[1]AMAZONAS!U37</f>
        <v>0</v>
      </c>
      <c r="U37" s="27">
        <f>+[1]ANTIOQUIA!H37</f>
        <v>2</v>
      </c>
      <c r="V37" s="27">
        <f>+[1]ANTIOQUIA!G37</f>
        <v>0</v>
      </c>
      <c r="W37" s="27">
        <f>+[1]ANTIOQUIA!U37</f>
        <v>1</v>
      </c>
      <c r="X37" s="27">
        <f>+[1]ATLÁNTICO!H37</f>
        <v>0</v>
      </c>
      <c r="Y37" s="27">
        <f>+[1]ATLÁNTICO!G37</f>
        <v>0</v>
      </c>
      <c r="Z37" s="27">
        <f>+[1]ATLÁNTICO!U37</f>
        <v>0</v>
      </c>
      <c r="AA37" s="27">
        <f>+[1]ARAUCA!H37</f>
        <v>0</v>
      </c>
      <c r="AB37" s="27">
        <f>+[1]ARAUCA!G37</f>
        <v>0</v>
      </c>
      <c r="AC37" s="27">
        <f>+[1]ARAUCA!U37</f>
        <v>0</v>
      </c>
      <c r="AD37" s="27">
        <f>+[1]BOLIVAR!H37</f>
        <v>0</v>
      </c>
      <c r="AE37" s="27">
        <f>+[1]BOLIVAR!G37</f>
        <v>0</v>
      </c>
      <c r="AF37" s="27">
        <f>+[1]BOLIVAR!U37</f>
        <v>0</v>
      </c>
      <c r="AG37" s="27">
        <f>+[1]BOYACÁ!H37</f>
        <v>2</v>
      </c>
      <c r="AH37" s="27">
        <f>+[1]BOYACÁ!G37</f>
        <v>0</v>
      </c>
      <c r="AI37" s="27">
        <f>+[1]BOYACÁ!U37</f>
        <v>2</v>
      </c>
      <c r="AJ37" s="27">
        <f>+[1]CALDAS!H37</f>
        <v>0</v>
      </c>
      <c r="AK37" s="27">
        <f>+[1]CALDAS!G37</f>
        <v>0</v>
      </c>
      <c r="AL37" s="27">
        <f>+[1]CALDAS!U37</f>
        <v>0</v>
      </c>
      <c r="AM37" s="27">
        <f>+[1]CAQUETA!H37</f>
        <v>0</v>
      </c>
      <c r="AN37" s="27">
        <f>+[1]CAQUETA!G37</f>
        <v>0</v>
      </c>
      <c r="AO37" s="27">
        <f>+[1]CAQUETA!U37</f>
        <v>0</v>
      </c>
      <c r="AP37" s="27">
        <f>+[1]CASANARE!H37</f>
        <v>0</v>
      </c>
      <c r="AQ37" s="27">
        <f>+[1]CASANARE!G37</f>
        <v>0</v>
      </c>
      <c r="AR37" s="27">
        <f>+[1]CASANARE!U37</f>
        <v>0</v>
      </c>
      <c r="AS37" s="27">
        <f>+[1]CAUCA!H37</f>
        <v>0</v>
      </c>
      <c r="AT37" s="27">
        <f>+[1]CAUCA!G37</f>
        <v>0</v>
      </c>
      <c r="AU37" s="27">
        <f>+[1]CAUCA!U37</f>
        <v>0</v>
      </c>
      <c r="AV37" s="27">
        <f>+[1]CESAR!H37</f>
        <v>0</v>
      </c>
      <c r="AW37" s="27">
        <f>+[1]CESAR!G37</f>
        <v>0</v>
      </c>
      <c r="AX37" s="27">
        <f>+[1]CESAR!U37</f>
        <v>0</v>
      </c>
      <c r="AY37" s="27">
        <f>+[1]CHOCÓ!H37</f>
        <v>0</v>
      </c>
      <c r="AZ37" s="27">
        <f>+[1]CHOCÓ!G37</f>
        <v>0</v>
      </c>
      <c r="BA37" s="27">
        <f>+[1]CHOCÓ!U37</f>
        <v>0</v>
      </c>
      <c r="BB37" s="27">
        <f>+[1]CORDOBA!H37</f>
        <v>0</v>
      </c>
      <c r="BC37" s="27">
        <f>+[1]CORDOBA!G37</f>
        <v>0</v>
      </c>
      <c r="BD37" s="27">
        <f>+[1]CORDOBA!U37</f>
        <v>0</v>
      </c>
      <c r="BE37" s="27">
        <f>+[1]CUNDINAMARCA!H37</f>
        <v>2</v>
      </c>
      <c r="BF37" s="27">
        <f>+[1]CUNDINAMARCA!G37</f>
        <v>0</v>
      </c>
      <c r="BG37" s="27">
        <f>+[1]CUNDINAMARCA!U37</f>
        <v>2</v>
      </c>
      <c r="BH37" s="27">
        <f>+[1]GUAINIA!H37</f>
        <v>0</v>
      </c>
      <c r="BI37" s="27">
        <f>+[1]GUAINIA!G37</f>
        <v>0</v>
      </c>
      <c r="BJ37" s="27">
        <f>+[1]GUAINIA!U37</f>
        <v>0</v>
      </c>
      <c r="BK37" s="27">
        <f>+[1]GUAVIARE!H37</f>
        <v>0</v>
      </c>
      <c r="BL37" s="27">
        <f>+[1]GUAVIARE!G37</f>
        <v>0</v>
      </c>
      <c r="BM37" s="27">
        <f>+[1]GUAVIARE!U37</f>
        <v>0</v>
      </c>
      <c r="BN37" s="27">
        <f>+[1]HUILA!H37</f>
        <v>0</v>
      </c>
      <c r="BO37" s="27">
        <f>+[1]HUILA!G37</f>
        <v>0</v>
      </c>
      <c r="BP37" s="27">
        <f>+[1]HUILA!U37</f>
        <v>0</v>
      </c>
      <c r="BQ37" s="27">
        <f>+[1]GUAJIRA!H37</f>
        <v>0</v>
      </c>
      <c r="BR37" s="27">
        <f>+[1]GUAJIRA!G37</f>
        <v>0</v>
      </c>
      <c r="BS37" s="27">
        <f>+[1]GUAJIRA!U37</f>
        <v>0</v>
      </c>
      <c r="BT37" s="27">
        <f>+[1]MAGDALENA!H37</f>
        <v>0</v>
      </c>
      <c r="BU37" s="27">
        <f>+[1]MAGDALENA!G37</f>
        <v>0</v>
      </c>
      <c r="BV37" s="27">
        <f>+[1]MAGDALENA!U37</f>
        <v>0</v>
      </c>
      <c r="BW37" s="27">
        <f>+[1]META!H37</f>
        <v>0</v>
      </c>
      <c r="BX37" s="27">
        <f>+[1]META!G37</f>
        <v>0</v>
      </c>
      <c r="BY37" s="27">
        <f>+[1]META!U37</f>
        <v>0</v>
      </c>
      <c r="BZ37" s="27">
        <f>+[1]NARIÑO!H37</f>
        <v>0</v>
      </c>
      <c r="CA37" s="27">
        <f>+[1]NARIÑO!G37</f>
        <v>0</v>
      </c>
      <c r="CB37" s="27">
        <f>+[1]NARIÑO!U37</f>
        <v>0</v>
      </c>
      <c r="CC37" s="27">
        <f>+'[1]NORTE DE SANTANDER'!H37</f>
        <v>0</v>
      </c>
      <c r="CD37" s="27">
        <f>+'[1]NORTE DE SANTANDER'!G37</f>
        <v>0</v>
      </c>
      <c r="CE37" s="27">
        <f>+'[1]NORTE DE SANTANDER'!U37</f>
        <v>0</v>
      </c>
      <c r="CF37" s="27">
        <f>+[1]PUTUMAYO!H37</f>
        <v>0</v>
      </c>
      <c r="CG37" s="27">
        <f>+[1]PUTUMAYO!G37</f>
        <v>0</v>
      </c>
      <c r="CH37" s="27">
        <f>+[1]PUTUMAYO!U37</f>
        <v>0</v>
      </c>
      <c r="CI37" s="27">
        <f>+[1]QUINDIO!H37</f>
        <v>0</v>
      </c>
      <c r="CJ37" s="27">
        <f>+[1]QUINDIO!G37</f>
        <v>0</v>
      </c>
      <c r="CK37" s="27">
        <f>+[1]QUINDIO!U37</f>
        <v>0</v>
      </c>
      <c r="CL37" s="27">
        <f>+[1]RISARALDA!H37</f>
        <v>0</v>
      </c>
      <c r="CM37" s="27">
        <f>+[1]RISARALDA!G37</f>
        <v>0</v>
      </c>
      <c r="CN37" s="27">
        <f>+[1]RISARALDA!U37</f>
        <v>0</v>
      </c>
      <c r="CO37" s="27">
        <f>+'[1]SAN ANDRES'!H37</f>
        <v>0</v>
      </c>
      <c r="CP37" s="27">
        <f>+'[1]SAN ANDRES'!G37</f>
        <v>0</v>
      </c>
      <c r="CQ37" s="27">
        <f>+'[1]SAN ANDRES'!U37</f>
        <v>0</v>
      </c>
      <c r="CR37" s="27">
        <f>+[1]SANTANDER!H37</f>
        <v>0</v>
      </c>
      <c r="CS37" s="27">
        <f>+[1]SANTANDER!G37</f>
        <v>0</v>
      </c>
      <c r="CT37" s="27">
        <f>+[1]SANTANDER!U37</f>
        <v>0</v>
      </c>
      <c r="CU37" s="27">
        <f>+[1]SUCRE!H37</f>
        <v>0</v>
      </c>
      <c r="CV37" s="27">
        <f>+[1]SUCRE!G37</f>
        <v>0</v>
      </c>
      <c r="CW37" s="27">
        <f>+[1]SUCRE!U37</f>
        <v>0</v>
      </c>
      <c r="CX37" s="27">
        <f>+[1]TOLIMA!H37</f>
        <v>0</v>
      </c>
      <c r="CY37" s="27">
        <f>+[1]TOLIMA!G37</f>
        <v>0</v>
      </c>
      <c r="CZ37" s="27">
        <f>+[1]TOLIMA!U37</f>
        <v>0</v>
      </c>
      <c r="DA37" s="27">
        <f>+'[1]VALLE DEL CAUCA'!H37</f>
        <v>2</v>
      </c>
      <c r="DB37" s="27">
        <f>+'[1]VALLE DEL CAUCA'!G37</f>
        <v>0</v>
      </c>
      <c r="DC37" s="27">
        <f>+'[1]VALLE DEL CAUCA'!U37</f>
        <v>2</v>
      </c>
      <c r="DD37" s="27">
        <f>+[1]VAUPES!H37</f>
        <v>0</v>
      </c>
      <c r="DE37" s="27">
        <f>+[1]VAUPES!G37</f>
        <v>0</v>
      </c>
      <c r="DF37" s="27">
        <f>+[1]VAUPES!U37</f>
        <v>0</v>
      </c>
      <c r="DG37" s="27">
        <f>+[1]VICHADA!H37</f>
        <v>0</v>
      </c>
      <c r="DH37" s="27">
        <f>+[1]VICHADA!G37</f>
        <v>0</v>
      </c>
      <c r="DI37" s="27">
        <f>+[1]VICHADA!U37</f>
        <v>0</v>
      </c>
    </row>
    <row r="38" spans="1:113" ht="66" customHeight="1" x14ac:dyDescent="0.2">
      <c r="A38" s="21" t="s">
        <v>152</v>
      </c>
      <c r="B38" s="39" t="s">
        <v>131</v>
      </c>
      <c r="C38" s="43" t="s">
        <v>153</v>
      </c>
      <c r="D38" s="29" t="s">
        <v>154</v>
      </c>
      <c r="E38" s="41" t="s">
        <v>135</v>
      </c>
      <c r="F38" s="24" t="s">
        <v>58</v>
      </c>
      <c r="G38" s="25">
        <f t="shared" si="21"/>
        <v>0.85321100917431192</v>
      </c>
      <c r="H38" s="26"/>
      <c r="I38" s="26"/>
      <c r="J38" s="27">
        <f t="shared" si="25"/>
        <v>109</v>
      </c>
      <c r="K38" s="27">
        <f t="shared" si="26"/>
        <v>93</v>
      </c>
      <c r="L38" s="27">
        <f>+'[1]OFICINAS NACIONALES'!H38</f>
        <v>0</v>
      </c>
      <c r="M38" s="27">
        <f>+'[1]OFICINAS NACIONALES'!G38</f>
        <v>0</v>
      </c>
      <c r="N38" s="27">
        <f>+'[1]OFICINAS NACIONALES'!U38</f>
        <v>0</v>
      </c>
      <c r="O38" s="27">
        <f t="shared" si="27"/>
        <v>109</v>
      </c>
      <c r="P38" s="27">
        <f t="shared" si="27"/>
        <v>0</v>
      </c>
      <c r="Q38" s="27">
        <f t="shared" si="28"/>
        <v>93</v>
      </c>
      <c r="R38" s="27">
        <f>+[1]AMAZONAS!H38</f>
        <v>0</v>
      </c>
      <c r="S38" s="27">
        <f>+[1]AMAZONAS!G38</f>
        <v>0</v>
      </c>
      <c r="T38" s="27">
        <f>+[1]AMAZONAS!U38</f>
        <v>0</v>
      </c>
      <c r="U38" s="27">
        <f>+[1]ANTIOQUIA!H38</f>
        <v>0</v>
      </c>
      <c r="V38" s="27">
        <f>+[1]ANTIOQUIA!G38</f>
        <v>0</v>
      </c>
      <c r="W38" s="27">
        <f>+[1]ANTIOQUIA!U38</f>
        <v>0</v>
      </c>
      <c r="X38" s="27">
        <f>+[1]ATLÁNTICO!H38</f>
        <v>0</v>
      </c>
      <c r="Y38" s="27">
        <f>+[1]ATLÁNTICO!G38</f>
        <v>0</v>
      </c>
      <c r="Z38" s="27">
        <f>+[1]ATLÁNTICO!U38</f>
        <v>0</v>
      </c>
      <c r="AA38" s="27">
        <f>+[1]ARAUCA!H38</f>
        <v>0</v>
      </c>
      <c r="AB38" s="27">
        <f>+[1]ARAUCA!G38</f>
        <v>0</v>
      </c>
      <c r="AC38" s="27">
        <f>+[1]ARAUCA!U38</f>
        <v>0</v>
      </c>
      <c r="AD38" s="27">
        <f>+[1]BOLIVAR!H38</f>
        <v>0</v>
      </c>
      <c r="AE38" s="27">
        <f>+[1]BOLIVAR!G38</f>
        <v>0</v>
      </c>
      <c r="AF38" s="27">
        <f>+[1]BOLIVAR!U38</f>
        <v>0</v>
      </c>
      <c r="AG38" s="27">
        <f>+[1]BOYACÁ!H38</f>
        <v>0</v>
      </c>
      <c r="AH38" s="27">
        <f>+[1]BOYACÁ!G38</f>
        <v>0</v>
      </c>
      <c r="AI38" s="27">
        <f>+[1]BOYACÁ!U38</f>
        <v>0</v>
      </c>
      <c r="AJ38" s="27">
        <f>+[1]CALDAS!H38</f>
        <v>0</v>
      </c>
      <c r="AK38" s="27">
        <f>+[1]CALDAS!G38</f>
        <v>0</v>
      </c>
      <c r="AL38" s="27">
        <f>+[1]CALDAS!U38</f>
        <v>0</v>
      </c>
      <c r="AM38" s="27">
        <f>+[1]CAQUETA!H38</f>
        <v>0</v>
      </c>
      <c r="AN38" s="27">
        <f>+[1]CAQUETA!G38</f>
        <v>0</v>
      </c>
      <c r="AO38" s="27">
        <f>+[1]CAQUETA!U38</f>
        <v>0</v>
      </c>
      <c r="AP38" s="27">
        <f>+[1]CASANARE!H38</f>
        <v>0</v>
      </c>
      <c r="AQ38" s="27">
        <f>+[1]CASANARE!G38</f>
        <v>0</v>
      </c>
      <c r="AR38" s="27">
        <f>+[1]CASANARE!U38</f>
        <v>0</v>
      </c>
      <c r="AS38" s="27">
        <f>+[1]CAUCA!H38</f>
        <v>0</v>
      </c>
      <c r="AT38" s="27">
        <f>+[1]CAUCA!G38</f>
        <v>0</v>
      </c>
      <c r="AU38" s="27">
        <f>+[1]CAUCA!U38</f>
        <v>0</v>
      </c>
      <c r="AV38" s="27">
        <f>+[1]CESAR!H38</f>
        <v>0</v>
      </c>
      <c r="AW38" s="27">
        <f>+[1]CESAR!G38</f>
        <v>0</v>
      </c>
      <c r="AX38" s="27">
        <f>+[1]CESAR!U38</f>
        <v>0</v>
      </c>
      <c r="AY38" s="27">
        <f>+[1]CHOCÓ!H38</f>
        <v>0</v>
      </c>
      <c r="AZ38" s="27">
        <f>+[1]CHOCÓ!G38</f>
        <v>0</v>
      </c>
      <c r="BA38" s="27">
        <f>+[1]CHOCÓ!U38</f>
        <v>0</v>
      </c>
      <c r="BB38" s="27">
        <f>+[1]CORDOBA!H38</f>
        <v>0</v>
      </c>
      <c r="BC38" s="27">
        <f>+[1]CORDOBA!G38</f>
        <v>0</v>
      </c>
      <c r="BD38" s="27">
        <f>+[1]CORDOBA!U38</f>
        <v>0</v>
      </c>
      <c r="BE38" s="27">
        <f>+[1]CUNDINAMARCA!H38</f>
        <v>21</v>
      </c>
      <c r="BF38" s="27">
        <f>+[1]CUNDINAMARCA!G38</f>
        <v>0</v>
      </c>
      <c r="BG38" s="27">
        <f>+[1]CUNDINAMARCA!U38</f>
        <v>23</v>
      </c>
      <c r="BH38" s="27">
        <f>+[1]GUAINIA!H38</f>
        <v>0</v>
      </c>
      <c r="BI38" s="27">
        <f>+[1]GUAINIA!G38</f>
        <v>0</v>
      </c>
      <c r="BJ38" s="27">
        <f>+[1]GUAINIA!U38</f>
        <v>0</v>
      </c>
      <c r="BK38" s="27">
        <f>+[1]GUAVIARE!H38</f>
        <v>0</v>
      </c>
      <c r="BL38" s="27">
        <f>+[1]GUAVIARE!G38</f>
        <v>0</v>
      </c>
      <c r="BM38" s="27">
        <f>+[1]GUAVIARE!U38</f>
        <v>0</v>
      </c>
      <c r="BN38" s="27">
        <f>+[1]HUILA!H38</f>
        <v>0</v>
      </c>
      <c r="BO38" s="27">
        <f>+[1]HUILA!G38</f>
        <v>0</v>
      </c>
      <c r="BP38" s="27">
        <f>+[1]HUILA!U38</f>
        <v>0</v>
      </c>
      <c r="BQ38" s="27">
        <f>+[1]GUAJIRA!H38</f>
        <v>0</v>
      </c>
      <c r="BR38" s="27">
        <f>+[1]GUAJIRA!G38</f>
        <v>0</v>
      </c>
      <c r="BS38" s="27">
        <f>+[1]GUAJIRA!U38</f>
        <v>0</v>
      </c>
      <c r="BT38" s="27">
        <f>+[1]MAGDALENA!H38</f>
        <v>0</v>
      </c>
      <c r="BU38" s="27">
        <f>+[1]MAGDALENA!G38</f>
        <v>0</v>
      </c>
      <c r="BV38" s="27">
        <f>+[1]MAGDALENA!U38</f>
        <v>0</v>
      </c>
      <c r="BW38" s="27">
        <f>+[1]META!H38</f>
        <v>0</v>
      </c>
      <c r="BX38" s="27">
        <f>+[1]META!G38</f>
        <v>0</v>
      </c>
      <c r="BY38" s="27">
        <f>+[1]META!U38</f>
        <v>0</v>
      </c>
      <c r="BZ38" s="27">
        <f>+[1]NARIÑO!H38</f>
        <v>0</v>
      </c>
      <c r="CA38" s="27">
        <f>+[1]NARIÑO!G38</f>
        <v>0</v>
      </c>
      <c r="CB38" s="27">
        <f>+[1]NARIÑO!U38</f>
        <v>0</v>
      </c>
      <c r="CC38" s="27">
        <f>+'[1]NORTE DE SANTANDER'!H38</f>
        <v>44</v>
      </c>
      <c r="CD38" s="27">
        <f>+'[1]NORTE DE SANTANDER'!G38</f>
        <v>0</v>
      </c>
      <c r="CE38" s="27">
        <f>+'[1]NORTE DE SANTANDER'!U38</f>
        <v>39</v>
      </c>
      <c r="CF38" s="27">
        <f>+[1]PUTUMAYO!H38</f>
        <v>0</v>
      </c>
      <c r="CG38" s="27">
        <f>+[1]PUTUMAYO!G38</f>
        <v>0</v>
      </c>
      <c r="CH38" s="27">
        <f>+[1]PUTUMAYO!U38</f>
        <v>0</v>
      </c>
      <c r="CI38" s="27">
        <f>+[1]QUINDIO!H38</f>
        <v>0</v>
      </c>
      <c r="CJ38" s="27">
        <f>+[1]QUINDIO!G38</f>
        <v>0</v>
      </c>
      <c r="CK38" s="27">
        <f>+[1]QUINDIO!U38</f>
        <v>0</v>
      </c>
      <c r="CL38" s="27">
        <f>+[1]RISARALDA!H38</f>
        <v>0</v>
      </c>
      <c r="CM38" s="27">
        <f>+[1]RISARALDA!G38</f>
        <v>0</v>
      </c>
      <c r="CN38" s="27">
        <f>+[1]RISARALDA!U38</f>
        <v>0</v>
      </c>
      <c r="CO38" s="27">
        <f>+'[1]SAN ANDRES'!H38</f>
        <v>0</v>
      </c>
      <c r="CP38" s="27">
        <f>+'[1]SAN ANDRES'!G38</f>
        <v>0</v>
      </c>
      <c r="CQ38" s="27">
        <f>+'[1]SAN ANDRES'!U38</f>
        <v>0</v>
      </c>
      <c r="CR38" s="27">
        <f>+[1]SANTANDER!H38</f>
        <v>44</v>
      </c>
      <c r="CS38" s="27">
        <f>+[1]SANTANDER!G38</f>
        <v>0</v>
      </c>
      <c r="CT38" s="27">
        <f>+[1]SANTANDER!U38</f>
        <v>31</v>
      </c>
      <c r="CU38" s="27">
        <f>+[1]SUCRE!H38</f>
        <v>0</v>
      </c>
      <c r="CV38" s="27">
        <f>+[1]SUCRE!G38</f>
        <v>0</v>
      </c>
      <c r="CW38" s="27">
        <f>+[1]SUCRE!U38</f>
        <v>0</v>
      </c>
      <c r="CX38" s="27">
        <f>+[1]TOLIMA!H38</f>
        <v>0</v>
      </c>
      <c r="CY38" s="27">
        <f>+[1]TOLIMA!G38</f>
        <v>0</v>
      </c>
      <c r="CZ38" s="27">
        <f>+[1]TOLIMA!U38</f>
        <v>0</v>
      </c>
      <c r="DA38" s="27">
        <f>+'[1]VALLE DEL CAUCA'!H38</f>
        <v>0</v>
      </c>
      <c r="DB38" s="27">
        <f>+'[1]VALLE DEL CAUCA'!G38</f>
        <v>0</v>
      </c>
      <c r="DC38" s="27">
        <f>+'[1]VALLE DEL CAUCA'!U38</f>
        <v>0</v>
      </c>
      <c r="DD38" s="27">
        <f>+[1]VAUPES!H38</f>
        <v>0</v>
      </c>
      <c r="DE38" s="27">
        <f>+[1]VAUPES!G38</f>
        <v>0</v>
      </c>
      <c r="DF38" s="27">
        <f>+[1]VAUPES!U38</f>
        <v>0</v>
      </c>
      <c r="DG38" s="27">
        <f>+[1]VICHADA!H38</f>
        <v>0</v>
      </c>
      <c r="DH38" s="27">
        <f>+[1]VICHADA!G38</f>
        <v>0</v>
      </c>
      <c r="DI38" s="27">
        <f>+[1]VICHADA!U38</f>
        <v>0</v>
      </c>
    </row>
    <row r="39" spans="1:113" ht="70.5" customHeight="1" x14ac:dyDescent="0.2">
      <c r="A39" s="21" t="s">
        <v>155</v>
      </c>
      <c r="B39" s="39" t="s">
        <v>131</v>
      </c>
      <c r="C39" s="40" t="s">
        <v>156</v>
      </c>
      <c r="D39" s="23" t="s">
        <v>157</v>
      </c>
      <c r="E39" s="41" t="s">
        <v>158</v>
      </c>
      <c r="F39" s="24" t="s">
        <v>58</v>
      </c>
      <c r="G39" s="25">
        <f t="shared" si="21"/>
        <v>0.83333333333333337</v>
      </c>
      <c r="H39" s="26"/>
      <c r="I39" s="26"/>
      <c r="J39" s="27">
        <f t="shared" si="25"/>
        <v>6</v>
      </c>
      <c r="K39" s="27">
        <f t="shared" si="26"/>
        <v>5</v>
      </c>
      <c r="L39" s="27">
        <f>+'[1]OFICINAS NACIONALES'!H39</f>
        <v>0</v>
      </c>
      <c r="M39" s="27">
        <f>+'[1]OFICINAS NACIONALES'!G39</f>
        <v>0</v>
      </c>
      <c r="N39" s="27">
        <f>+'[1]OFICINAS NACIONALES'!U39</f>
        <v>0</v>
      </c>
      <c r="O39" s="27">
        <f t="shared" si="27"/>
        <v>6</v>
      </c>
      <c r="P39" s="27">
        <f t="shared" si="27"/>
        <v>0</v>
      </c>
      <c r="Q39" s="27">
        <f t="shared" si="28"/>
        <v>5</v>
      </c>
      <c r="R39" s="27">
        <f>+[1]AMAZONAS!H39</f>
        <v>0</v>
      </c>
      <c r="S39" s="27">
        <f>+[1]AMAZONAS!G39</f>
        <v>0</v>
      </c>
      <c r="T39" s="27">
        <f>+[1]AMAZONAS!U39</f>
        <v>0</v>
      </c>
      <c r="U39" s="27">
        <f>+[1]ANTIOQUIA!H39</f>
        <v>0</v>
      </c>
      <c r="V39" s="27">
        <f>+[1]ANTIOQUIA!G39</f>
        <v>0</v>
      </c>
      <c r="W39" s="27">
        <f>+[1]ANTIOQUIA!U39</f>
        <v>0</v>
      </c>
      <c r="X39" s="27">
        <f>+[1]ATLÁNTICO!H39</f>
        <v>0</v>
      </c>
      <c r="Y39" s="27">
        <f>+[1]ATLÁNTICO!G39</f>
        <v>0</v>
      </c>
      <c r="Z39" s="27">
        <f>+[1]ATLÁNTICO!U39</f>
        <v>0</v>
      </c>
      <c r="AA39" s="27">
        <f>+[1]ARAUCA!H39</f>
        <v>0</v>
      </c>
      <c r="AB39" s="27">
        <f>+[1]ARAUCA!G39</f>
        <v>0</v>
      </c>
      <c r="AC39" s="27">
        <f>+[1]ARAUCA!U39</f>
        <v>0</v>
      </c>
      <c r="AD39" s="27">
        <f>+[1]BOLIVAR!H39</f>
        <v>0</v>
      </c>
      <c r="AE39" s="27">
        <f>+[1]BOLIVAR!G39</f>
        <v>0</v>
      </c>
      <c r="AF39" s="27">
        <f>+[1]BOLIVAR!U39</f>
        <v>0</v>
      </c>
      <c r="AG39" s="27">
        <f>+[1]BOYACÁ!H39</f>
        <v>0</v>
      </c>
      <c r="AH39" s="27">
        <f>+[1]BOYACÁ!G39</f>
        <v>0</v>
      </c>
      <c r="AI39" s="27">
        <f>+[1]BOYACÁ!U39</f>
        <v>0</v>
      </c>
      <c r="AJ39" s="27">
        <f>+[1]CALDAS!H39</f>
        <v>0</v>
      </c>
      <c r="AK39" s="27">
        <f>+[1]CALDAS!G39</f>
        <v>0</v>
      </c>
      <c r="AL39" s="27">
        <f>+[1]CALDAS!U39</f>
        <v>0</v>
      </c>
      <c r="AM39" s="27">
        <f>+[1]CAQUETA!H39</f>
        <v>0</v>
      </c>
      <c r="AN39" s="27">
        <f>+[1]CAQUETA!G39</f>
        <v>0</v>
      </c>
      <c r="AO39" s="27">
        <f>+[1]CAQUETA!U39</f>
        <v>0</v>
      </c>
      <c r="AP39" s="27">
        <f>+[1]CASANARE!H39</f>
        <v>0</v>
      </c>
      <c r="AQ39" s="27">
        <f>+[1]CASANARE!G39</f>
        <v>0</v>
      </c>
      <c r="AR39" s="27">
        <f>+[1]CASANARE!U39</f>
        <v>0</v>
      </c>
      <c r="AS39" s="27">
        <f>+[1]CAUCA!H39</f>
        <v>0</v>
      </c>
      <c r="AT39" s="27">
        <f>+[1]CAUCA!G39</f>
        <v>0</v>
      </c>
      <c r="AU39" s="27">
        <f>+[1]CAUCA!U39</f>
        <v>0</v>
      </c>
      <c r="AV39" s="27">
        <f>+[1]CESAR!H39</f>
        <v>0</v>
      </c>
      <c r="AW39" s="27">
        <f>+[1]CESAR!G39</f>
        <v>0</v>
      </c>
      <c r="AX39" s="27">
        <f>+[1]CESAR!U39</f>
        <v>0</v>
      </c>
      <c r="AY39" s="27">
        <f>+[1]CHOCÓ!H39</f>
        <v>0</v>
      </c>
      <c r="AZ39" s="27">
        <f>+[1]CHOCÓ!G39</f>
        <v>0</v>
      </c>
      <c r="BA39" s="27">
        <f>+[1]CHOCÓ!U39</f>
        <v>0</v>
      </c>
      <c r="BB39" s="27">
        <f>+[1]CORDOBA!H39</f>
        <v>0</v>
      </c>
      <c r="BC39" s="27">
        <f>+[1]CORDOBA!G39</f>
        <v>0</v>
      </c>
      <c r="BD39" s="27">
        <f>+[1]CORDOBA!U39</f>
        <v>0</v>
      </c>
      <c r="BE39" s="27">
        <f>+[1]CUNDINAMARCA!H39</f>
        <v>2</v>
      </c>
      <c r="BF39" s="27">
        <f>+[1]CUNDINAMARCA!G39</f>
        <v>0</v>
      </c>
      <c r="BG39" s="27">
        <f>+[1]CUNDINAMARCA!U39</f>
        <v>2</v>
      </c>
      <c r="BH39" s="27">
        <f>+[1]GUAINIA!H39</f>
        <v>0</v>
      </c>
      <c r="BI39" s="27">
        <f>+[1]GUAINIA!G39</f>
        <v>0</v>
      </c>
      <c r="BJ39" s="27">
        <f>+[1]GUAINIA!U39</f>
        <v>0</v>
      </c>
      <c r="BK39" s="27">
        <f>+[1]GUAVIARE!H39</f>
        <v>0</v>
      </c>
      <c r="BL39" s="27">
        <f>+[1]GUAVIARE!G39</f>
        <v>0</v>
      </c>
      <c r="BM39" s="27">
        <f>+[1]GUAVIARE!U39</f>
        <v>0</v>
      </c>
      <c r="BN39" s="27">
        <f>+[1]HUILA!H39</f>
        <v>0</v>
      </c>
      <c r="BO39" s="27">
        <f>+[1]HUILA!G39</f>
        <v>0</v>
      </c>
      <c r="BP39" s="27">
        <f>+[1]HUILA!U39</f>
        <v>0</v>
      </c>
      <c r="BQ39" s="27">
        <f>+[1]GUAJIRA!H39</f>
        <v>0</v>
      </c>
      <c r="BR39" s="27">
        <f>+[1]GUAJIRA!G39</f>
        <v>0</v>
      </c>
      <c r="BS39" s="27">
        <f>+[1]GUAJIRA!U39</f>
        <v>0</v>
      </c>
      <c r="BT39" s="27">
        <f>+[1]MAGDALENA!H39</f>
        <v>0</v>
      </c>
      <c r="BU39" s="27">
        <f>+[1]MAGDALENA!G39</f>
        <v>0</v>
      </c>
      <c r="BV39" s="27">
        <f>+[1]MAGDALENA!U39</f>
        <v>0</v>
      </c>
      <c r="BW39" s="27">
        <f>+[1]META!H39</f>
        <v>0</v>
      </c>
      <c r="BX39" s="27">
        <f>+[1]META!G39</f>
        <v>0</v>
      </c>
      <c r="BY39" s="27">
        <f>+[1]META!U39</f>
        <v>0</v>
      </c>
      <c r="BZ39" s="27">
        <f>+[1]NARIÑO!H39</f>
        <v>0</v>
      </c>
      <c r="CA39" s="27">
        <f>+[1]NARIÑO!G39</f>
        <v>0</v>
      </c>
      <c r="CB39" s="27">
        <f>+[1]NARIÑO!U39</f>
        <v>0</v>
      </c>
      <c r="CC39" s="27">
        <f>+'[1]NORTE DE SANTANDER'!H39</f>
        <v>2</v>
      </c>
      <c r="CD39" s="27">
        <f>+'[1]NORTE DE SANTANDER'!G39</f>
        <v>0</v>
      </c>
      <c r="CE39" s="27">
        <f>+'[1]NORTE DE SANTANDER'!U39</f>
        <v>2</v>
      </c>
      <c r="CF39" s="27">
        <f>+[1]PUTUMAYO!H39</f>
        <v>0</v>
      </c>
      <c r="CG39" s="27">
        <f>+[1]PUTUMAYO!G39</f>
        <v>0</v>
      </c>
      <c r="CH39" s="27">
        <f>+[1]PUTUMAYO!U39</f>
        <v>0</v>
      </c>
      <c r="CI39" s="27">
        <f>+[1]QUINDIO!H39</f>
        <v>0</v>
      </c>
      <c r="CJ39" s="27">
        <f>+[1]QUINDIO!G39</f>
        <v>0</v>
      </c>
      <c r="CK39" s="27">
        <f>+[1]QUINDIO!U39</f>
        <v>0</v>
      </c>
      <c r="CL39" s="27">
        <f>+[1]RISARALDA!H39</f>
        <v>0</v>
      </c>
      <c r="CM39" s="27">
        <f>+[1]RISARALDA!G39</f>
        <v>0</v>
      </c>
      <c r="CN39" s="27">
        <f>+[1]RISARALDA!U39</f>
        <v>0</v>
      </c>
      <c r="CO39" s="27">
        <f>+'[1]SAN ANDRES'!H39</f>
        <v>0</v>
      </c>
      <c r="CP39" s="27">
        <f>+'[1]SAN ANDRES'!G39</f>
        <v>0</v>
      </c>
      <c r="CQ39" s="27">
        <f>+'[1]SAN ANDRES'!U39</f>
        <v>0</v>
      </c>
      <c r="CR39" s="27">
        <f>+[1]SANTANDER!H39</f>
        <v>2</v>
      </c>
      <c r="CS39" s="27">
        <f>+[1]SANTANDER!G39</f>
        <v>0</v>
      </c>
      <c r="CT39" s="27">
        <f>+[1]SANTANDER!U39</f>
        <v>1</v>
      </c>
      <c r="CU39" s="27">
        <f>+[1]SUCRE!H39</f>
        <v>0</v>
      </c>
      <c r="CV39" s="27">
        <f>+[1]SUCRE!G39</f>
        <v>0</v>
      </c>
      <c r="CW39" s="27">
        <f>+[1]SUCRE!U39</f>
        <v>0</v>
      </c>
      <c r="CX39" s="27">
        <f>+[1]TOLIMA!H39</f>
        <v>0</v>
      </c>
      <c r="CY39" s="27">
        <f>+[1]TOLIMA!G39</f>
        <v>0</v>
      </c>
      <c r="CZ39" s="27">
        <f>+[1]TOLIMA!U39</f>
        <v>0</v>
      </c>
      <c r="DA39" s="27">
        <f>+'[1]VALLE DEL CAUCA'!H39</f>
        <v>0</v>
      </c>
      <c r="DB39" s="27">
        <f>+'[1]VALLE DEL CAUCA'!G39</f>
        <v>0</v>
      </c>
      <c r="DC39" s="27">
        <f>+'[1]VALLE DEL CAUCA'!U39</f>
        <v>0</v>
      </c>
      <c r="DD39" s="27">
        <f>+[1]VAUPES!H39</f>
        <v>0</v>
      </c>
      <c r="DE39" s="27">
        <f>+[1]VAUPES!G39</f>
        <v>0</v>
      </c>
      <c r="DF39" s="27">
        <f>+[1]VAUPES!U39</f>
        <v>0</v>
      </c>
      <c r="DG39" s="27">
        <f>+[1]VICHADA!H39</f>
        <v>0</v>
      </c>
      <c r="DH39" s="27">
        <f>+[1]VICHADA!G39</f>
        <v>0</v>
      </c>
      <c r="DI39" s="27">
        <f>+[1]VICHADA!U39</f>
        <v>0</v>
      </c>
    </row>
    <row r="40" spans="1:113" ht="45" customHeight="1" x14ac:dyDescent="0.2">
      <c r="A40" s="21" t="s">
        <v>159</v>
      </c>
      <c r="B40" s="39" t="s">
        <v>131</v>
      </c>
      <c r="C40" s="40" t="s">
        <v>160</v>
      </c>
      <c r="D40" s="23" t="s">
        <v>161</v>
      </c>
      <c r="E40" s="43" t="s">
        <v>162</v>
      </c>
      <c r="F40" s="23" t="s">
        <v>58</v>
      </c>
      <c r="G40" s="25">
        <f t="shared" si="21"/>
        <v>1.1666666666666667</v>
      </c>
      <c r="H40" s="26"/>
      <c r="I40" s="26"/>
      <c r="J40" s="27">
        <f t="shared" si="25"/>
        <v>6</v>
      </c>
      <c r="K40" s="27">
        <f t="shared" si="26"/>
        <v>7</v>
      </c>
      <c r="L40" s="27">
        <f>+'[1]OFICINAS NACIONALES'!H40</f>
        <v>0</v>
      </c>
      <c r="M40" s="27">
        <f>+'[1]OFICINAS NACIONALES'!G40</f>
        <v>0</v>
      </c>
      <c r="N40" s="27">
        <f>+'[1]OFICINAS NACIONALES'!U40</f>
        <v>0</v>
      </c>
      <c r="O40" s="27">
        <f t="shared" si="27"/>
        <v>6</v>
      </c>
      <c r="P40" s="27">
        <f t="shared" si="27"/>
        <v>0</v>
      </c>
      <c r="Q40" s="27">
        <f t="shared" si="28"/>
        <v>7</v>
      </c>
      <c r="R40" s="27">
        <f>+[1]AMAZONAS!H40</f>
        <v>0</v>
      </c>
      <c r="S40" s="27">
        <f>+[1]AMAZONAS!G40</f>
        <v>0</v>
      </c>
      <c r="T40" s="27">
        <f>+[1]AMAZONAS!U40</f>
        <v>0</v>
      </c>
      <c r="U40" s="27">
        <f>+[1]ANTIOQUIA!H40</f>
        <v>0</v>
      </c>
      <c r="V40" s="27">
        <f>+[1]ANTIOQUIA!G40</f>
        <v>0</v>
      </c>
      <c r="W40" s="27">
        <f>+[1]ANTIOQUIA!U40</f>
        <v>0</v>
      </c>
      <c r="X40" s="27">
        <f>+[1]ATLÁNTICO!H40</f>
        <v>0</v>
      </c>
      <c r="Y40" s="27">
        <f>+[1]ATLÁNTICO!G40</f>
        <v>0</v>
      </c>
      <c r="Z40" s="27">
        <f>+[1]ATLÁNTICO!U40</f>
        <v>0</v>
      </c>
      <c r="AA40" s="27">
        <f>+[1]ARAUCA!H40</f>
        <v>0</v>
      </c>
      <c r="AB40" s="27">
        <f>+[1]ARAUCA!G40</f>
        <v>0</v>
      </c>
      <c r="AC40" s="27">
        <f>+[1]ARAUCA!U40</f>
        <v>0</v>
      </c>
      <c r="AD40" s="27">
        <f>+[1]BOLIVAR!H40</f>
        <v>0</v>
      </c>
      <c r="AE40" s="27">
        <f>+[1]BOLIVAR!G40</f>
        <v>0</v>
      </c>
      <c r="AF40" s="27">
        <f>+[1]BOLIVAR!U40</f>
        <v>0</v>
      </c>
      <c r="AG40" s="27">
        <f>+[1]BOYACÁ!H40</f>
        <v>0</v>
      </c>
      <c r="AH40" s="27">
        <f>+[1]BOYACÁ!G40</f>
        <v>0</v>
      </c>
      <c r="AI40" s="27">
        <f>+[1]BOYACÁ!U40</f>
        <v>0</v>
      </c>
      <c r="AJ40" s="27">
        <f>+[1]CALDAS!H40</f>
        <v>0</v>
      </c>
      <c r="AK40" s="27">
        <f>+[1]CALDAS!G40</f>
        <v>0</v>
      </c>
      <c r="AL40" s="27">
        <f>+[1]CALDAS!U40</f>
        <v>0</v>
      </c>
      <c r="AM40" s="27">
        <f>+[1]CAQUETA!H40</f>
        <v>0</v>
      </c>
      <c r="AN40" s="27">
        <f>+[1]CAQUETA!G40</f>
        <v>0</v>
      </c>
      <c r="AO40" s="27">
        <f>+[1]CAQUETA!U40</f>
        <v>0</v>
      </c>
      <c r="AP40" s="27">
        <f>+[1]CASANARE!H40</f>
        <v>0</v>
      </c>
      <c r="AQ40" s="27">
        <f>+[1]CASANARE!G40</f>
        <v>0</v>
      </c>
      <c r="AR40" s="27">
        <f>+[1]CASANARE!U40</f>
        <v>0</v>
      </c>
      <c r="AS40" s="27">
        <f>+[1]CAUCA!H40</f>
        <v>0</v>
      </c>
      <c r="AT40" s="27">
        <f>+[1]CAUCA!G40</f>
        <v>0</v>
      </c>
      <c r="AU40" s="27">
        <f>+[1]CAUCA!U40</f>
        <v>0</v>
      </c>
      <c r="AV40" s="27">
        <f>+[1]CESAR!H40</f>
        <v>0</v>
      </c>
      <c r="AW40" s="27">
        <f>+[1]CESAR!G40</f>
        <v>0</v>
      </c>
      <c r="AX40" s="27">
        <f>+[1]CESAR!U40</f>
        <v>0</v>
      </c>
      <c r="AY40" s="27">
        <f>+[1]CHOCÓ!H40</f>
        <v>0</v>
      </c>
      <c r="AZ40" s="27">
        <f>+[1]CHOCÓ!G40</f>
        <v>0</v>
      </c>
      <c r="BA40" s="27">
        <f>+[1]CHOCÓ!U40</f>
        <v>0</v>
      </c>
      <c r="BB40" s="27">
        <f>+[1]CORDOBA!H40</f>
        <v>0</v>
      </c>
      <c r="BC40" s="27">
        <f>+[1]CORDOBA!G40</f>
        <v>0</v>
      </c>
      <c r="BD40" s="27">
        <f>+[1]CORDOBA!U40</f>
        <v>0</v>
      </c>
      <c r="BE40" s="27">
        <f>+[1]CUNDINAMARCA!H40</f>
        <v>2</v>
      </c>
      <c r="BF40" s="27">
        <f>+[1]CUNDINAMARCA!G40</f>
        <v>0</v>
      </c>
      <c r="BG40" s="27">
        <f>+[1]CUNDINAMARCA!U40</f>
        <v>2</v>
      </c>
      <c r="BH40" s="27">
        <f>+[1]GUAINIA!H40</f>
        <v>0</v>
      </c>
      <c r="BI40" s="27">
        <f>+[1]GUAINIA!G40</f>
        <v>0</v>
      </c>
      <c r="BJ40" s="27">
        <f>+[1]GUAINIA!U40</f>
        <v>0</v>
      </c>
      <c r="BK40" s="27">
        <f>+[1]GUAVIARE!H40</f>
        <v>0</v>
      </c>
      <c r="BL40" s="27">
        <f>+[1]GUAVIARE!G40</f>
        <v>0</v>
      </c>
      <c r="BM40" s="27">
        <f>+[1]GUAVIARE!U40</f>
        <v>0</v>
      </c>
      <c r="BN40" s="27">
        <f>+[1]HUILA!H40</f>
        <v>0</v>
      </c>
      <c r="BO40" s="27">
        <f>+[1]HUILA!G40</f>
        <v>0</v>
      </c>
      <c r="BP40" s="27">
        <f>+[1]HUILA!U40</f>
        <v>0</v>
      </c>
      <c r="BQ40" s="27">
        <f>+[1]GUAJIRA!H40</f>
        <v>0</v>
      </c>
      <c r="BR40" s="27">
        <f>+[1]GUAJIRA!G40</f>
        <v>0</v>
      </c>
      <c r="BS40" s="27">
        <f>+[1]GUAJIRA!U40</f>
        <v>0</v>
      </c>
      <c r="BT40" s="27">
        <f>+[1]MAGDALENA!H40</f>
        <v>0</v>
      </c>
      <c r="BU40" s="27">
        <f>+[1]MAGDALENA!G40</f>
        <v>0</v>
      </c>
      <c r="BV40" s="27">
        <f>+[1]MAGDALENA!U40</f>
        <v>0</v>
      </c>
      <c r="BW40" s="27">
        <f>+[1]META!H40</f>
        <v>0</v>
      </c>
      <c r="BX40" s="27">
        <f>+[1]META!G40</f>
        <v>0</v>
      </c>
      <c r="BY40" s="27">
        <f>+[1]META!U40</f>
        <v>0</v>
      </c>
      <c r="BZ40" s="27">
        <f>+[1]NARIÑO!H40</f>
        <v>0</v>
      </c>
      <c r="CA40" s="27">
        <f>+[1]NARIÑO!G40</f>
        <v>0</v>
      </c>
      <c r="CB40" s="27">
        <f>+[1]NARIÑO!U40</f>
        <v>0</v>
      </c>
      <c r="CC40" s="27">
        <f>+'[1]NORTE DE SANTANDER'!H40</f>
        <v>2</v>
      </c>
      <c r="CD40" s="27">
        <f>+'[1]NORTE DE SANTANDER'!G40</f>
        <v>0</v>
      </c>
      <c r="CE40" s="27">
        <f>+'[1]NORTE DE SANTANDER'!U40</f>
        <v>2</v>
      </c>
      <c r="CF40" s="27">
        <f>+[1]PUTUMAYO!H40</f>
        <v>0</v>
      </c>
      <c r="CG40" s="27">
        <f>+[1]PUTUMAYO!G40</f>
        <v>0</v>
      </c>
      <c r="CH40" s="27">
        <f>+[1]PUTUMAYO!U40</f>
        <v>0</v>
      </c>
      <c r="CI40" s="27">
        <f>+[1]QUINDIO!H40</f>
        <v>0</v>
      </c>
      <c r="CJ40" s="27">
        <f>+[1]QUINDIO!G40</f>
        <v>0</v>
      </c>
      <c r="CK40" s="27">
        <f>+[1]QUINDIO!U40</f>
        <v>0</v>
      </c>
      <c r="CL40" s="27">
        <f>+[1]RISARALDA!H40</f>
        <v>0</v>
      </c>
      <c r="CM40" s="27">
        <f>+[1]RISARALDA!G40</f>
        <v>0</v>
      </c>
      <c r="CN40" s="27">
        <f>+[1]RISARALDA!U40</f>
        <v>0</v>
      </c>
      <c r="CO40" s="27">
        <f>+'[1]SAN ANDRES'!H40</f>
        <v>0</v>
      </c>
      <c r="CP40" s="27">
        <f>+'[1]SAN ANDRES'!G40</f>
        <v>0</v>
      </c>
      <c r="CQ40" s="27">
        <f>+'[1]SAN ANDRES'!U40</f>
        <v>0</v>
      </c>
      <c r="CR40" s="27">
        <f>+[1]SANTANDER!H40</f>
        <v>2</v>
      </c>
      <c r="CS40" s="27">
        <f>+[1]SANTANDER!G40</f>
        <v>0</v>
      </c>
      <c r="CT40" s="27">
        <f>+[1]SANTANDER!U40</f>
        <v>3</v>
      </c>
      <c r="CU40" s="27">
        <f>+[1]SUCRE!H40</f>
        <v>0</v>
      </c>
      <c r="CV40" s="27">
        <f>+[1]SUCRE!G40</f>
        <v>0</v>
      </c>
      <c r="CW40" s="27">
        <f>+[1]SUCRE!U40</f>
        <v>0</v>
      </c>
      <c r="CX40" s="27">
        <f>+[1]TOLIMA!H40</f>
        <v>0</v>
      </c>
      <c r="CY40" s="27">
        <f>+[1]TOLIMA!G40</f>
        <v>0</v>
      </c>
      <c r="CZ40" s="27">
        <f>+[1]TOLIMA!U40</f>
        <v>0</v>
      </c>
      <c r="DA40" s="27">
        <f>+'[1]VALLE DEL CAUCA'!H40</f>
        <v>0</v>
      </c>
      <c r="DB40" s="27">
        <f>+'[1]VALLE DEL CAUCA'!G40</f>
        <v>0</v>
      </c>
      <c r="DC40" s="27">
        <f>+'[1]VALLE DEL CAUCA'!U40</f>
        <v>0</v>
      </c>
      <c r="DD40" s="27">
        <f>+[1]VAUPES!H40</f>
        <v>0</v>
      </c>
      <c r="DE40" s="27">
        <f>+[1]VAUPES!G40</f>
        <v>0</v>
      </c>
      <c r="DF40" s="27">
        <f>+[1]VAUPES!U40</f>
        <v>0</v>
      </c>
      <c r="DG40" s="27">
        <f>+[1]VICHADA!H40</f>
        <v>0</v>
      </c>
      <c r="DH40" s="27">
        <f>+[1]VICHADA!G40</f>
        <v>0</v>
      </c>
      <c r="DI40" s="27">
        <f>+[1]VICHADA!U40</f>
        <v>0</v>
      </c>
    </row>
    <row r="41" spans="1:113" ht="45" customHeight="1" x14ac:dyDescent="0.2">
      <c r="A41" s="16" t="s">
        <v>163</v>
      </c>
      <c r="B41" s="17" t="s">
        <v>164</v>
      </c>
      <c r="C41" s="18" t="s">
        <v>165</v>
      </c>
      <c r="D41" s="18"/>
      <c r="E41" s="18"/>
      <c r="F41" s="18" t="s">
        <v>58</v>
      </c>
      <c r="G41" s="18"/>
      <c r="H41" s="18"/>
      <c r="I41" s="18"/>
      <c r="J41" s="18"/>
      <c r="K41" s="18"/>
      <c r="L41" s="18"/>
      <c r="M41" s="18"/>
      <c r="N41" s="18"/>
      <c r="O41" s="18"/>
      <c r="P41" s="18"/>
      <c r="Q41" s="18"/>
      <c r="R41" s="18"/>
      <c r="S41" s="19"/>
      <c r="T41" s="19"/>
      <c r="U41" s="19"/>
      <c r="V41" s="19"/>
      <c r="W41" s="19"/>
      <c r="X41" s="19"/>
      <c r="Y41" s="19"/>
      <c r="Z41" s="19"/>
      <c r="AA41" s="19"/>
      <c r="AB41" s="19"/>
      <c r="AC41" s="19"/>
      <c r="AD41" s="19"/>
      <c r="AE41" s="19"/>
      <c r="AF41" s="19"/>
      <c r="AG41" s="19"/>
      <c r="AH41" s="19"/>
      <c r="AI41" s="19"/>
      <c r="AJ41" s="19"/>
      <c r="AK41" s="19"/>
      <c r="AL41" s="19"/>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row>
    <row r="42" spans="1:113" s="28" customFormat="1" ht="45" customHeight="1" x14ac:dyDescent="0.2">
      <c r="A42" s="469" t="s">
        <v>166</v>
      </c>
      <c r="B42" s="470" t="s">
        <v>167</v>
      </c>
      <c r="C42" s="471" t="s">
        <v>168</v>
      </c>
      <c r="D42" s="35" t="s">
        <v>169</v>
      </c>
      <c r="E42" s="471" t="s">
        <v>170</v>
      </c>
      <c r="F42" s="459" t="s">
        <v>71</v>
      </c>
      <c r="G42" s="461">
        <f>+H42/I42</f>
        <v>1</v>
      </c>
      <c r="H42" s="463">
        <f>+'[1]OFICINAS NACIONALES'!U42</f>
        <v>8</v>
      </c>
      <c r="I42" s="463">
        <f>+'[1]OFICINAS NACIONALES'!U43</f>
        <v>8</v>
      </c>
      <c r="J42" s="27"/>
      <c r="K42" s="27"/>
      <c r="L42" s="465"/>
      <c r="M42" s="465">
        <f>+'[1]OFICINAS NACIONALES'!G42:G43</f>
        <v>0</v>
      </c>
      <c r="N42" s="465"/>
      <c r="O42" s="27"/>
      <c r="P42" s="27"/>
      <c r="Q42" s="27"/>
      <c r="R42" s="467"/>
      <c r="S42" s="46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row>
    <row r="43" spans="1:113" s="28" customFormat="1" ht="45" customHeight="1" x14ac:dyDescent="0.2">
      <c r="A43" s="469"/>
      <c r="B43" s="470"/>
      <c r="C43" s="471"/>
      <c r="D43" s="35" t="s">
        <v>171</v>
      </c>
      <c r="E43" s="471"/>
      <c r="F43" s="460"/>
      <c r="G43" s="462"/>
      <c r="H43" s="464"/>
      <c r="I43" s="464"/>
      <c r="J43" s="27"/>
      <c r="K43" s="27"/>
      <c r="L43" s="466"/>
      <c r="M43" s="466"/>
      <c r="N43" s="466"/>
      <c r="O43" s="27"/>
      <c r="P43" s="27"/>
      <c r="Q43" s="27"/>
      <c r="R43" s="467"/>
      <c r="S43" s="46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row>
    <row r="44" spans="1:113" ht="60" customHeight="1" x14ac:dyDescent="0.2">
      <c r="A44" s="21" t="s">
        <v>172</v>
      </c>
      <c r="B44" s="39" t="s">
        <v>167</v>
      </c>
      <c r="C44" s="40" t="s">
        <v>173</v>
      </c>
      <c r="D44" s="35" t="s">
        <v>174</v>
      </c>
      <c r="E44" s="41" t="s">
        <v>175</v>
      </c>
      <c r="F44" s="24" t="s">
        <v>58</v>
      </c>
      <c r="G44" s="25">
        <f t="shared" ref="G44:G47" si="29">K44/J44</f>
        <v>1.87</v>
      </c>
      <c r="H44" s="26"/>
      <c r="I44" s="26"/>
      <c r="J44" s="27">
        <f t="shared" ref="J44:J45" si="30">L44+O44</f>
        <v>1200</v>
      </c>
      <c r="K44" s="27">
        <f t="shared" ref="K44:K45" si="31">N44+Q44</f>
        <v>2244</v>
      </c>
      <c r="L44" s="27">
        <f>+'[1]OFICINAS NACIONALES'!H44</f>
        <v>1200</v>
      </c>
      <c r="M44" s="27">
        <f>+'[1]OFICINAS NACIONALES'!G44</f>
        <v>0</v>
      </c>
      <c r="N44" s="27">
        <f>+'[1]OFICINAS NACIONALES'!U44</f>
        <v>2244</v>
      </c>
      <c r="O44" s="27">
        <f t="shared" ref="O44:Q45" si="32">+R44+U44+X44+AA44+AD44+AG44+AJ44+AM44+AP44+AS44+AV44+AY44+BB44+BE44+BH44+BK44+BN44+BQ44+BT44+BW44+BZ44+CC44+CF44+CI44+CL44+CO44+CR44+CU44+CX44+DA44+DD44+DG44</f>
        <v>0</v>
      </c>
      <c r="P44" s="27">
        <f t="shared" si="32"/>
        <v>0</v>
      </c>
      <c r="Q44" s="27">
        <f t="shared" si="32"/>
        <v>0</v>
      </c>
      <c r="R44" s="27">
        <f>+[1]AMAZONAS!H44</f>
        <v>0</v>
      </c>
      <c r="S44" s="27">
        <f>+[1]AMAZONAS!G44</f>
        <v>0</v>
      </c>
      <c r="T44" s="27">
        <f>+[1]AMAZONAS!U44</f>
        <v>0</v>
      </c>
      <c r="U44" s="27">
        <f>+[1]ANTIOQUIA!H44</f>
        <v>0</v>
      </c>
      <c r="V44" s="27">
        <f>+[1]ANTIOQUIA!G44</f>
        <v>0</v>
      </c>
      <c r="W44" s="27">
        <f>+[1]ANTIOQUIA!U44</f>
        <v>0</v>
      </c>
      <c r="X44" s="27">
        <f>+[1]ATLÁNTICO!H44</f>
        <v>0</v>
      </c>
      <c r="Y44" s="27">
        <f>+[1]ATLÁNTICO!G44</f>
        <v>0</v>
      </c>
      <c r="Z44" s="27">
        <f>+[1]ATLÁNTICO!U44</f>
        <v>0</v>
      </c>
      <c r="AA44" s="27">
        <f>+[1]ARAUCA!H44</f>
        <v>0</v>
      </c>
      <c r="AB44" s="27">
        <f>+[1]ARAUCA!G44</f>
        <v>0</v>
      </c>
      <c r="AC44" s="27">
        <f>+[1]ARAUCA!U44</f>
        <v>0</v>
      </c>
      <c r="AD44" s="27">
        <f>+[1]BOLIVAR!H44</f>
        <v>0</v>
      </c>
      <c r="AE44" s="27">
        <f>+[1]BOLIVAR!G44</f>
        <v>0</v>
      </c>
      <c r="AF44" s="27">
        <f>+[1]BOLIVAR!U44</f>
        <v>0</v>
      </c>
      <c r="AG44" s="27">
        <f>+[1]BOYACÁ!H44</f>
        <v>0</v>
      </c>
      <c r="AH44" s="27">
        <f>+[1]BOYACÁ!G44</f>
        <v>0</v>
      </c>
      <c r="AI44" s="27">
        <f>+[1]BOYACÁ!U44</f>
        <v>0</v>
      </c>
      <c r="AJ44" s="27">
        <f>+[1]CALDAS!H44</f>
        <v>0</v>
      </c>
      <c r="AK44" s="27">
        <f>+[1]CALDAS!G44</f>
        <v>0</v>
      </c>
      <c r="AL44" s="27">
        <f>+[1]CALDAS!U44</f>
        <v>0</v>
      </c>
      <c r="AM44" s="27">
        <f>+[1]CAQUETA!H44</f>
        <v>0</v>
      </c>
      <c r="AN44" s="27">
        <f>+[1]CAQUETA!G44</f>
        <v>0</v>
      </c>
      <c r="AO44" s="27">
        <f>+[1]CAQUETA!U44</f>
        <v>0</v>
      </c>
      <c r="AP44" s="27">
        <f>+[1]CASANARE!H44</f>
        <v>0</v>
      </c>
      <c r="AQ44" s="27">
        <f>+[1]CASANARE!G44</f>
        <v>0</v>
      </c>
      <c r="AR44" s="27">
        <f>+[1]CASANARE!U44</f>
        <v>0</v>
      </c>
      <c r="AS44" s="27">
        <f>+[1]CAUCA!H44</f>
        <v>0</v>
      </c>
      <c r="AT44" s="27">
        <f>+[1]CAUCA!G44</f>
        <v>0</v>
      </c>
      <c r="AU44" s="27">
        <f>+[1]CAUCA!U44</f>
        <v>0</v>
      </c>
      <c r="AV44" s="27">
        <f>+[1]CESAR!H44</f>
        <v>0</v>
      </c>
      <c r="AW44" s="27">
        <f>+[1]CESAR!G44</f>
        <v>0</v>
      </c>
      <c r="AX44" s="27">
        <f>+[1]CESAR!U44</f>
        <v>0</v>
      </c>
      <c r="AY44" s="27">
        <f>+[1]CHOCÓ!H44</f>
        <v>0</v>
      </c>
      <c r="AZ44" s="27">
        <f>+[1]CHOCÓ!G44</f>
        <v>0</v>
      </c>
      <c r="BA44" s="27">
        <f>+[1]CHOCÓ!U44</f>
        <v>0</v>
      </c>
      <c r="BB44" s="27">
        <f>+[1]CORDOBA!H44</f>
        <v>0</v>
      </c>
      <c r="BC44" s="27">
        <f>+[1]CORDOBA!G44</f>
        <v>0</v>
      </c>
      <c r="BD44" s="27">
        <f>+[1]CORDOBA!U44</f>
        <v>0</v>
      </c>
      <c r="BE44" s="27">
        <f>+[1]CUNDINAMARCA!H44</f>
        <v>0</v>
      </c>
      <c r="BF44" s="27">
        <f>+[1]CUNDINAMARCA!G44</f>
        <v>0</v>
      </c>
      <c r="BG44" s="27">
        <f>+[1]CUNDINAMARCA!U44</f>
        <v>0</v>
      </c>
      <c r="BH44" s="27">
        <f>+[1]GUAINIA!H44</f>
        <v>0</v>
      </c>
      <c r="BI44" s="27">
        <f>+[1]GUAINIA!G44</f>
        <v>0</v>
      </c>
      <c r="BJ44" s="27">
        <f>+[1]GUAINIA!U44</f>
        <v>0</v>
      </c>
      <c r="BK44" s="27">
        <f>+[1]GUAVIARE!H44</f>
        <v>0</v>
      </c>
      <c r="BL44" s="27">
        <f>+[1]GUAVIARE!G44</f>
        <v>0</v>
      </c>
      <c r="BM44" s="27">
        <f>+[1]GUAVIARE!U44</f>
        <v>0</v>
      </c>
      <c r="BN44" s="27">
        <f>+[1]HUILA!H44</f>
        <v>0</v>
      </c>
      <c r="BO44" s="27">
        <f>+[1]HUILA!G44</f>
        <v>0</v>
      </c>
      <c r="BP44" s="27">
        <f>+[1]HUILA!U44</f>
        <v>0</v>
      </c>
      <c r="BQ44" s="27">
        <f>+[1]GUAJIRA!H44</f>
        <v>0</v>
      </c>
      <c r="BR44" s="27">
        <f>+[1]GUAJIRA!G44</f>
        <v>0</v>
      </c>
      <c r="BS44" s="27">
        <f>+[1]GUAJIRA!U44</f>
        <v>0</v>
      </c>
      <c r="BT44" s="27">
        <f>+[1]MAGDALENA!H44</f>
        <v>0</v>
      </c>
      <c r="BU44" s="27">
        <f>+[1]MAGDALENA!G44</f>
        <v>0</v>
      </c>
      <c r="BV44" s="27">
        <f>+[1]MAGDALENA!U44</f>
        <v>0</v>
      </c>
      <c r="BW44" s="27">
        <f>+[1]META!H44</f>
        <v>0</v>
      </c>
      <c r="BX44" s="27">
        <f>+[1]META!G44</f>
        <v>0</v>
      </c>
      <c r="BY44" s="27">
        <f>+[1]META!U44</f>
        <v>0</v>
      </c>
      <c r="BZ44" s="27">
        <f>+[1]NARIÑO!H44</f>
        <v>0</v>
      </c>
      <c r="CA44" s="27">
        <f>+[1]NARIÑO!G44</f>
        <v>0</v>
      </c>
      <c r="CB44" s="27">
        <f>+[1]NARIÑO!U44</f>
        <v>0</v>
      </c>
      <c r="CC44" s="27">
        <f>+'[1]NORTE DE SANTANDER'!H44</f>
        <v>0</v>
      </c>
      <c r="CD44" s="27">
        <f>+'[1]NORTE DE SANTANDER'!G44</f>
        <v>0</v>
      </c>
      <c r="CE44" s="27">
        <f>+'[1]NORTE DE SANTANDER'!U44</f>
        <v>0</v>
      </c>
      <c r="CF44" s="27">
        <f>+[1]PUTUMAYO!H44</f>
        <v>0</v>
      </c>
      <c r="CG44" s="27">
        <f>+[1]PUTUMAYO!G44</f>
        <v>0</v>
      </c>
      <c r="CH44" s="27">
        <f>+[1]PUTUMAYO!U44</f>
        <v>0</v>
      </c>
      <c r="CI44" s="27">
        <f>+[1]QUINDIO!H44</f>
        <v>0</v>
      </c>
      <c r="CJ44" s="27">
        <f>+[1]QUINDIO!G44</f>
        <v>0</v>
      </c>
      <c r="CK44" s="27">
        <f>+[1]QUINDIO!U44</f>
        <v>0</v>
      </c>
      <c r="CL44" s="27">
        <f>+[1]RISARALDA!H44</f>
        <v>0</v>
      </c>
      <c r="CM44" s="27">
        <f>+[1]RISARALDA!G44</f>
        <v>0</v>
      </c>
      <c r="CN44" s="27">
        <f>+[1]RISARALDA!U44</f>
        <v>0</v>
      </c>
      <c r="CO44" s="27">
        <f>+'[1]SAN ANDRES'!H44</f>
        <v>0</v>
      </c>
      <c r="CP44" s="27">
        <f>+'[1]SAN ANDRES'!G44</f>
        <v>0</v>
      </c>
      <c r="CQ44" s="27">
        <f>+'[1]SAN ANDRES'!U44</f>
        <v>0</v>
      </c>
      <c r="CR44" s="27">
        <f>+[1]SANTANDER!H44</f>
        <v>0</v>
      </c>
      <c r="CS44" s="27">
        <f>+[1]SANTANDER!G44</f>
        <v>0</v>
      </c>
      <c r="CT44" s="27">
        <f>+[1]SANTANDER!U44</f>
        <v>0</v>
      </c>
      <c r="CU44" s="27">
        <f>+[1]SUCRE!H44</f>
        <v>0</v>
      </c>
      <c r="CV44" s="27">
        <f>+[1]SUCRE!G44</f>
        <v>0</v>
      </c>
      <c r="CW44" s="27">
        <f>+[1]SUCRE!U44</f>
        <v>0</v>
      </c>
      <c r="CX44" s="27">
        <f>+[1]TOLIMA!H44</f>
        <v>0</v>
      </c>
      <c r="CY44" s="27">
        <f>+[1]TOLIMA!G44</f>
        <v>0</v>
      </c>
      <c r="CZ44" s="27">
        <f>+[1]TOLIMA!U44</f>
        <v>0</v>
      </c>
      <c r="DA44" s="27">
        <f>+'[1]VALLE DEL CAUCA'!H44</f>
        <v>0</v>
      </c>
      <c r="DB44" s="27">
        <f>+'[1]VALLE DEL CAUCA'!G44</f>
        <v>0</v>
      </c>
      <c r="DC44" s="27">
        <f>+'[1]VALLE DEL CAUCA'!U44</f>
        <v>0</v>
      </c>
      <c r="DD44" s="27">
        <f>+[1]VAUPES!H44</f>
        <v>0</v>
      </c>
      <c r="DE44" s="27">
        <f>+[1]VAUPES!G44</f>
        <v>0</v>
      </c>
      <c r="DF44" s="27">
        <f>+[1]VAUPES!U44</f>
        <v>0</v>
      </c>
      <c r="DG44" s="27">
        <f>+[1]VICHADA!H44</f>
        <v>0</v>
      </c>
      <c r="DH44" s="27">
        <f>+[1]VICHADA!G44</f>
        <v>0</v>
      </c>
      <c r="DI44" s="27">
        <f>+[1]VICHADA!U44</f>
        <v>0</v>
      </c>
    </row>
    <row r="45" spans="1:113" x14ac:dyDescent="0.2">
      <c r="A45" s="21" t="s">
        <v>176</v>
      </c>
      <c r="B45" s="39" t="s">
        <v>167</v>
      </c>
      <c r="C45" s="40" t="s">
        <v>177</v>
      </c>
      <c r="D45" s="35" t="s">
        <v>178</v>
      </c>
      <c r="E45" s="41" t="s">
        <v>179</v>
      </c>
      <c r="F45" s="24" t="s">
        <v>58</v>
      </c>
      <c r="G45" s="25">
        <f t="shared" si="29"/>
        <v>2.2000000000000002</v>
      </c>
      <c r="H45" s="26"/>
      <c r="I45" s="26"/>
      <c r="J45" s="27">
        <f t="shared" si="30"/>
        <v>10</v>
      </c>
      <c r="K45" s="27">
        <f t="shared" si="31"/>
        <v>22</v>
      </c>
      <c r="L45" s="27">
        <f>+'[1]OFICINAS NACIONALES'!H45</f>
        <v>10</v>
      </c>
      <c r="M45" s="27">
        <f>+'[1]OFICINAS NACIONALES'!G45</f>
        <v>0</v>
      </c>
      <c r="N45" s="27">
        <f>+'[1]OFICINAS NACIONALES'!U45</f>
        <v>22</v>
      </c>
      <c r="O45" s="27">
        <f t="shared" si="32"/>
        <v>0</v>
      </c>
      <c r="P45" s="27">
        <f t="shared" si="32"/>
        <v>0</v>
      </c>
      <c r="Q45" s="27">
        <f t="shared" si="32"/>
        <v>0</v>
      </c>
      <c r="R45" s="27">
        <f>+[1]AMAZONAS!H45</f>
        <v>0</v>
      </c>
      <c r="S45" s="27">
        <f>+[1]AMAZONAS!G45</f>
        <v>0</v>
      </c>
      <c r="T45" s="27">
        <f>+[1]AMAZONAS!U45</f>
        <v>0</v>
      </c>
      <c r="U45" s="27">
        <f>+[1]ANTIOQUIA!H45</f>
        <v>0</v>
      </c>
      <c r="V45" s="27">
        <f>+[1]ANTIOQUIA!G45</f>
        <v>0</v>
      </c>
      <c r="W45" s="27">
        <f>+[1]ANTIOQUIA!U45</f>
        <v>0</v>
      </c>
      <c r="X45" s="27">
        <f>+[1]ATLÁNTICO!H45</f>
        <v>0</v>
      </c>
      <c r="Y45" s="27">
        <f>+[1]ATLÁNTICO!G45</f>
        <v>0</v>
      </c>
      <c r="Z45" s="27">
        <f>+[1]ATLÁNTICO!U45</f>
        <v>0</v>
      </c>
      <c r="AA45" s="27">
        <f>+[1]ARAUCA!H45</f>
        <v>0</v>
      </c>
      <c r="AB45" s="27">
        <f>+[1]ARAUCA!G45</f>
        <v>0</v>
      </c>
      <c r="AC45" s="27">
        <f>+[1]ARAUCA!U45</f>
        <v>0</v>
      </c>
      <c r="AD45" s="27">
        <f>+[1]BOLIVAR!H45</f>
        <v>0</v>
      </c>
      <c r="AE45" s="27">
        <f>+[1]BOLIVAR!G45</f>
        <v>0</v>
      </c>
      <c r="AF45" s="27">
        <f>+[1]BOLIVAR!U45</f>
        <v>0</v>
      </c>
      <c r="AG45" s="27">
        <f>+[1]BOYACÁ!H45</f>
        <v>0</v>
      </c>
      <c r="AH45" s="27">
        <f>+[1]BOYACÁ!G45</f>
        <v>0</v>
      </c>
      <c r="AI45" s="27">
        <f>+[1]BOYACÁ!U45</f>
        <v>0</v>
      </c>
      <c r="AJ45" s="27">
        <f>+[1]CALDAS!H45</f>
        <v>0</v>
      </c>
      <c r="AK45" s="27">
        <f>+[1]CALDAS!G45</f>
        <v>0</v>
      </c>
      <c r="AL45" s="27">
        <f>+[1]CALDAS!U45</f>
        <v>0</v>
      </c>
      <c r="AM45" s="27">
        <f>+[1]CAQUETA!H45</f>
        <v>0</v>
      </c>
      <c r="AN45" s="27">
        <f>+[1]CAQUETA!G45</f>
        <v>0</v>
      </c>
      <c r="AO45" s="27">
        <f>+[1]CAQUETA!U45</f>
        <v>0</v>
      </c>
      <c r="AP45" s="27">
        <f>+[1]CASANARE!H45</f>
        <v>0</v>
      </c>
      <c r="AQ45" s="27">
        <f>+[1]CASANARE!G45</f>
        <v>0</v>
      </c>
      <c r="AR45" s="27">
        <f>+[1]CASANARE!U45</f>
        <v>0</v>
      </c>
      <c r="AS45" s="27">
        <f>+[1]CAUCA!H45</f>
        <v>0</v>
      </c>
      <c r="AT45" s="27">
        <f>+[1]CAUCA!G45</f>
        <v>0</v>
      </c>
      <c r="AU45" s="27">
        <f>+[1]CAUCA!U45</f>
        <v>0</v>
      </c>
      <c r="AV45" s="27">
        <f>+[1]CESAR!H45</f>
        <v>0</v>
      </c>
      <c r="AW45" s="27">
        <f>+[1]CESAR!G45</f>
        <v>0</v>
      </c>
      <c r="AX45" s="27">
        <f>+[1]CESAR!U45</f>
        <v>0</v>
      </c>
      <c r="AY45" s="27">
        <f>+[1]CHOCÓ!H45</f>
        <v>0</v>
      </c>
      <c r="AZ45" s="27">
        <f>+[1]CHOCÓ!G45</f>
        <v>0</v>
      </c>
      <c r="BA45" s="27">
        <f>+[1]CHOCÓ!U45</f>
        <v>0</v>
      </c>
      <c r="BB45" s="27">
        <f>+[1]CORDOBA!H45</f>
        <v>0</v>
      </c>
      <c r="BC45" s="27">
        <f>+[1]CORDOBA!G45</f>
        <v>0</v>
      </c>
      <c r="BD45" s="27">
        <f>+[1]CORDOBA!U45</f>
        <v>0</v>
      </c>
      <c r="BE45" s="27">
        <f>+[1]CUNDINAMARCA!H45</f>
        <v>0</v>
      </c>
      <c r="BF45" s="27">
        <f>+[1]CUNDINAMARCA!G45</f>
        <v>0</v>
      </c>
      <c r="BG45" s="27">
        <f>+[1]CUNDINAMARCA!U45</f>
        <v>0</v>
      </c>
      <c r="BH45" s="27">
        <f>+[1]GUAINIA!H45</f>
        <v>0</v>
      </c>
      <c r="BI45" s="27">
        <f>+[1]GUAINIA!G45</f>
        <v>0</v>
      </c>
      <c r="BJ45" s="27">
        <f>+[1]GUAINIA!U45</f>
        <v>0</v>
      </c>
      <c r="BK45" s="27">
        <f>+[1]GUAVIARE!H45</f>
        <v>0</v>
      </c>
      <c r="BL45" s="27">
        <f>+[1]GUAVIARE!G45</f>
        <v>0</v>
      </c>
      <c r="BM45" s="27">
        <f>+[1]GUAVIARE!U45</f>
        <v>0</v>
      </c>
      <c r="BN45" s="27">
        <f>+[1]HUILA!H45</f>
        <v>0</v>
      </c>
      <c r="BO45" s="27">
        <f>+[1]HUILA!G45</f>
        <v>0</v>
      </c>
      <c r="BP45" s="27">
        <f>+[1]HUILA!U45</f>
        <v>0</v>
      </c>
      <c r="BQ45" s="27">
        <f>+[1]GUAJIRA!H45</f>
        <v>0</v>
      </c>
      <c r="BR45" s="27">
        <f>+[1]GUAJIRA!G45</f>
        <v>0</v>
      </c>
      <c r="BS45" s="27">
        <f>+[1]GUAJIRA!U45</f>
        <v>0</v>
      </c>
      <c r="BT45" s="27">
        <f>+[1]MAGDALENA!H45</f>
        <v>0</v>
      </c>
      <c r="BU45" s="27">
        <f>+[1]MAGDALENA!G45</f>
        <v>0</v>
      </c>
      <c r="BV45" s="27">
        <f>+[1]MAGDALENA!U45</f>
        <v>0</v>
      </c>
      <c r="BW45" s="27">
        <f>+[1]META!H45</f>
        <v>0</v>
      </c>
      <c r="BX45" s="27">
        <f>+[1]META!G45</f>
        <v>0</v>
      </c>
      <c r="BY45" s="27">
        <f>+[1]META!U45</f>
        <v>0</v>
      </c>
      <c r="BZ45" s="27">
        <f>+[1]NARIÑO!H45</f>
        <v>0</v>
      </c>
      <c r="CA45" s="27">
        <f>+[1]NARIÑO!G45</f>
        <v>0</v>
      </c>
      <c r="CB45" s="27">
        <f>+[1]NARIÑO!U45</f>
        <v>0</v>
      </c>
      <c r="CC45" s="27">
        <f>+'[1]NORTE DE SANTANDER'!H45</f>
        <v>0</v>
      </c>
      <c r="CD45" s="27">
        <f>+'[1]NORTE DE SANTANDER'!G45</f>
        <v>0</v>
      </c>
      <c r="CE45" s="27">
        <f>+'[1]NORTE DE SANTANDER'!U45</f>
        <v>0</v>
      </c>
      <c r="CF45" s="27">
        <f>+[1]PUTUMAYO!H45</f>
        <v>0</v>
      </c>
      <c r="CG45" s="27">
        <f>+[1]PUTUMAYO!G45</f>
        <v>0</v>
      </c>
      <c r="CH45" s="27">
        <f>+[1]PUTUMAYO!U45</f>
        <v>0</v>
      </c>
      <c r="CI45" s="27">
        <f>+[1]QUINDIO!H45</f>
        <v>0</v>
      </c>
      <c r="CJ45" s="27">
        <f>+[1]QUINDIO!G45</f>
        <v>0</v>
      </c>
      <c r="CK45" s="27">
        <f>+[1]QUINDIO!U45</f>
        <v>0</v>
      </c>
      <c r="CL45" s="27">
        <f>+[1]RISARALDA!H45</f>
        <v>0</v>
      </c>
      <c r="CM45" s="27">
        <f>+[1]RISARALDA!G45</f>
        <v>0</v>
      </c>
      <c r="CN45" s="27">
        <f>+[1]RISARALDA!U45</f>
        <v>0</v>
      </c>
      <c r="CO45" s="27">
        <f>+'[1]SAN ANDRES'!H45</f>
        <v>0</v>
      </c>
      <c r="CP45" s="27">
        <f>+'[1]SAN ANDRES'!G45</f>
        <v>0</v>
      </c>
      <c r="CQ45" s="27">
        <f>+'[1]SAN ANDRES'!U45</f>
        <v>0</v>
      </c>
      <c r="CR45" s="27">
        <f>+[1]SANTANDER!H45</f>
        <v>0</v>
      </c>
      <c r="CS45" s="27">
        <f>+[1]SANTANDER!G45</f>
        <v>0</v>
      </c>
      <c r="CT45" s="27">
        <f>+[1]SANTANDER!U45</f>
        <v>0</v>
      </c>
      <c r="CU45" s="27">
        <f>+[1]SUCRE!H45</f>
        <v>0</v>
      </c>
      <c r="CV45" s="27">
        <f>+[1]SUCRE!G45</f>
        <v>0</v>
      </c>
      <c r="CW45" s="27">
        <f>+[1]SUCRE!U45</f>
        <v>0</v>
      </c>
      <c r="CX45" s="27">
        <f>+[1]TOLIMA!H45</f>
        <v>0</v>
      </c>
      <c r="CY45" s="27">
        <f>+[1]TOLIMA!G45</f>
        <v>0</v>
      </c>
      <c r="CZ45" s="27">
        <f>+[1]TOLIMA!U45</f>
        <v>0</v>
      </c>
      <c r="DA45" s="27">
        <f>+'[1]VALLE DEL CAUCA'!H45</f>
        <v>0</v>
      </c>
      <c r="DB45" s="27">
        <f>+'[1]VALLE DEL CAUCA'!G45</f>
        <v>0</v>
      </c>
      <c r="DC45" s="27">
        <f>+'[1]VALLE DEL CAUCA'!U45</f>
        <v>0</v>
      </c>
      <c r="DD45" s="27">
        <f>+[1]VAUPES!H45</f>
        <v>0</v>
      </c>
      <c r="DE45" s="27">
        <f>+[1]VAUPES!G45</f>
        <v>0</v>
      </c>
      <c r="DF45" s="27">
        <f>+[1]VAUPES!U45</f>
        <v>0</v>
      </c>
      <c r="DG45" s="27">
        <f>+[1]VICHADA!H45</f>
        <v>0</v>
      </c>
      <c r="DH45" s="27">
        <f>+[1]VICHADA!G45</f>
        <v>0</v>
      </c>
      <c r="DI45" s="27">
        <f>+[1]VICHADA!U45</f>
        <v>0</v>
      </c>
    </row>
    <row r="46" spans="1:113" ht="22.5" x14ac:dyDescent="0.2">
      <c r="A46" s="44" t="s">
        <v>163</v>
      </c>
      <c r="B46" s="45" t="s">
        <v>164</v>
      </c>
      <c r="C46" s="46" t="s">
        <v>180</v>
      </c>
      <c r="D46" s="46"/>
      <c r="E46" s="46"/>
      <c r="F46" s="46" t="s">
        <v>58</v>
      </c>
      <c r="G46" s="47"/>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row>
    <row r="47" spans="1:113" ht="45" customHeight="1" x14ac:dyDescent="0.2">
      <c r="A47" s="21" t="s">
        <v>181</v>
      </c>
      <c r="B47" s="22" t="s">
        <v>167</v>
      </c>
      <c r="C47" s="23" t="s">
        <v>182</v>
      </c>
      <c r="D47" s="23" t="s">
        <v>183</v>
      </c>
      <c r="E47" s="23" t="s">
        <v>184</v>
      </c>
      <c r="F47" s="24" t="s">
        <v>58</v>
      </c>
      <c r="G47" s="25">
        <f t="shared" si="29"/>
        <v>0.37823834196891193</v>
      </c>
      <c r="H47" s="26"/>
      <c r="I47" s="26"/>
      <c r="J47" s="27">
        <f t="shared" ref="J47" si="33">L47+O47</f>
        <v>193</v>
      </c>
      <c r="K47" s="27">
        <f t="shared" ref="K47" si="34">N47+Q47</f>
        <v>73</v>
      </c>
      <c r="L47" s="27">
        <f>+'[1]OFICINAS NACIONALES'!H47</f>
        <v>0</v>
      </c>
      <c r="M47" s="27">
        <f>+'[1]OFICINAS NACIONALES'!G47</f>
        <v>0</v>
      </c>
      <c r="N47" s="27">
        <f>+'[1]OFICINAS NACIONALES'!U47</f>
        <v>0</v>
      </c>
      <c r="O47" s="27">
        <f t="shared" ref="O47:Q47" si="35">+R47+U47+X47+AA47+AD47+AG47+AJ47+AM47+AP47+AS47+AV47+AY47+BB47+BE47+BH47+BK47+BN47+BQ47+BT47+BW47+BZ47+CC47+CF47+CI47+CL47+CO47+CR47+CU47+CX47+DA47+DD47+DG47</f>
        <v>193</v>
      </c>
      <c r="P47" s="27">
        <f t="shared" si="35"/>
        <v>0</v>
      </c>
      <c r="Q47" s="27">
        <f t="shared" si="35"/>
        <v>73</v>
      </c>
      <c r="R47" s="27">
        <f>+[1]AMAZONAS!H47</f>
        <v>0</v>
      </c>
      <c r="S47" s="27">
        <f>+[1]AMAZONAS!G47</f>
        <v>0</v>
      </c>
      <c r="T47" s="27">
        <f>+[1]AMAZONAS!U47</f>
        <v>0</v>
      </c>
      <c r="U47" s="27">
        <f>+[1]ANTIOQUIA!H47</f>
        <v>10</v>
      </c>
      <c r="V47" s="27">
        <f>+[1]ANTIOQUIA!G47</f>
        <v>0</v>
      </c>
      <c r="W47" s="27">
        <f>+[1]ANTIOQUIA!U47</f>
        <v>8</v>
      </c>
      <c r="X47" s="27">
        <f>+[1]ATLÁNTICO!H47</f>
        <v>6</v>
      </c>
      <c r="Y47" s="27">
        <f>+[1]ATLÁNTICO!G47</f>
        <v>0</v>
      </c>
      <c r="Z47" s="27">
        <f>+[1]ATLÁNTICO!U47</f>
        <v>0</v>
      </c>
      <c r="AA47" s="27">
        <f>+[1]ARAUCA!H47</f>
        <v>7</v>
      </c>
      <c r="AB47" s="27">
        <f>+[1]ARAUCA!G47</f>
        <v>0</v>
      </c>
      <c r="AC47" s="27">
        <f>+[1]ARAUCA!U47</f>
        <v>7</v>
      </c>
      <c r="AD47" s="27">
        <f>+[1]BOLIVAR!H47</f>
        <v>9</v>
      </c>
      <c r="AE47" s="27">
        <f>+[1]BOLIVAR!G47</f>
        <v>0</v>
      </c>
      <c r="AF47" s="27">
        <f>+[1]BOLIVAR!U47</f>
        <v>0</v>
      </c>
      <c r="AG47" s="27">
        <f>+[1]BOYACÁ!H47</f>
        <v>8</v>
      </c>
      <c r="AH47" s="27">
        <f>+[1]BOYACÁ!G47</f>
        <v>0</v>
      </c>
      <c r="AI47" s="27">
        <f>+[1]BOYACÁ!U47</f>
        <v>8</v>
      </c>
      <c r="AJ47" s="27">
        <f>+[1]CALDAS!H47</f>
        <v>6</v>
      </c>
      <c r="AK47" s="27">
        <f>+[1]CALDAS!G47</f>
        <v>0</v>
      </c>
      <c r="AL47" s="27">
        <f>+[1]CALDAS!U47</f>
        <v>0</v>
      </c>
      <c r="AM47" s="27">
        <f>+[1]CAQUETA!H47</f>
        <v>7</v>
      </c>
      <c r="AN47" s="27">
        <f>+[1]CAQUETA!G47</f>
        <v>0</v>
      </c>
      <c r="AO47" s="27">
        <f>+[1]CAQUETA!U47</f>
        <v>6</v>
      </c>
      <c r="AP47" s="27">
        <f>+[1]CASANARE!H47</f>
        <v>8</v>
      </c>
      <c r="AQ47" s="27">
        <f>+[1]CASANARE!G47</f>
        <v>0</v>
      </c>
      <c r="AR47" s="27">
        <f>+[1]CASANARE!U47</f>
        <v>0</v>
      </c>
      <c r="AS47" s="27">
        <f>+[1]CAUCA!H47</f>
        <v>7</v>
      </c>
      <c r="AT47" s="27">
        <f>+[1]CAUCA!G47</f>
        <v>0</v>
      </c>
      <c r="AU47" s="27">
        <f>+[1]CAUCA!U47</f>
        <v>0</v>
      </c>
      <c r="AV47" s="27">
        <f>+[1]CESAR!H47</f>
        <v>8</v>
      </c>
      <c r="AW47" s="27">
        <f>+[1]CESAR!G47</f>
        <v>0</v>
      </c>
      <c r="AX47" s="27">
        <f>+[1]CESAR!U47</f>
        <v>0</v>
      </c>
      <c r="AY47" s="27">
        <f>+[1]CHOCÓ!H47</f>
        <v>0</v>
      </c>
      <c r="AZ47" s="27">
        <f>+[1]CHOCÓ!G47</f>
        <v>0</v>
      </c>
      <c r="BA47" s="27">
        <f>+[1]CHOCÓ!U47</f>
        <v>0</v>
      </c>
      <c r="BB47" s="27">
        <f>+[1]CORDOBA!H47</f>
        <v>6</v>
      </c>
      <c r="BC47" s="27">
        <f>+[1]CORDOBA!G47</f>
        <v>0</v>
      </c>
      <c r="BD47" s="27">
        <f>+[1]CORDOBA!U47</f>
        <v>0</v>
      </c>
      <c r="BE47" s="27">
        <f>+[1]CUNDINAMARCA!H47</f>
        <v>10</v>
      </c>
      <c r="BF47" s="27">
        <f>+[1]CUNDINAMARCA!G47</f>
        <v>0</v>
      </c>
      <c r="BG47" s="27">
        <f>+[1]CUNDINAMARCA!U47</f>
        <v>10</v>
      </c>
      <c r="BH47" s="27">
        <f>+[1]GUAINIA!H47</f>
        <v>0</v>
      </c>
      <c r="BI47" s="27">
        <f>+[1]GUAINIA!G47</f>
        <v>0</v>
      </c>
      <c r="BJ47" s="27">
        <f>+[1]GUAINIA!U47</f>
        <v>0</v>
      </c>
      <c r="BK47" s="27">
        <f>+[1]GUAVIARE!H47</f>
        <v>3</v>
      </c>
      <c r="BL47" s="27">
        <f>+[1]GUAVIARE!G47</f>
        <v>0</v>
      </c>
      <c r="BM47" s="27">
        <f>+[1]GUAVIARE!U47</f>
        <v>3</v>
      </c>
      <c r="BN47" s="27">
        <f>+[1]HUILA!H47</f>
        <v>8</v>
      </c>
      <c r="BO47" s="27">
        <f>+[1]HUILA!G47</f>
        <v>0</v>
      </c>
      <c r="BP47" s="27">
        <f>+[1]HUILA!U47</f>
        <v>0</v>
      </c>
      <c r="BQ47" s="27">
        <f>+[1]GUAJIRA!H47</f>
        <v>6</v>
      </c>
      <c r="BR47" s="27">
        <f>+[1]GUAJIRA!G47</f>
        <v>0</v>
      </c>
      <c r="BS47" s="27">
        <f>+[1]GUAJIRA!U47</f>
        <v>0</v>
      </c>
      <c r="BT47" s="27">
        <f>+[1]MAGDALENA!H47</f>
        <v>7</v>
      </c>
      <c r="BU47" s="27">
        <f>+[1]MAGDALENA!G47</f>
        <v>0</v>
      </c>
      <c r="BV47" s="27">
        <f>+[1]MAGDALENA!U47</f>
        <v>0</v>
      </c>
      <c r="BW47" s="27">
        <f>+[1]META!H47</f>
        <v>7</v>
      </c>
      <c r="BX47" s="27">
        <f>+[1]META!G47</f>
        <v>0</v>
      </c>
      <c r="BY47" s="27">
        <f>+[1]META!U47</f>
        <v>0</v>
      </c>
      <c r="BZ47" s="27">
        <f>+[1]NARIÑO!H47</f>
        <v>9</v>
      </c>
      <c r="CA47" s="27">
        <f>+[1]NARIÑO!G47</f>
        <v>0</v>
      </c>
      <c r="CB47" s="27">
        <f>+[1]NARIÑO!U47</f>
        <v>0</v>
      </c>
      <c r="CC47" s="27">
        <f>+'[1]NORTE DE SANTANDER'!H47</f>
        <v>10</v>
      </c>
      <c r="CD47" s="27">
        <f>+'[1]NORTE DE SANTANDER'!G47</f>
        <v>0</v>
      </c>
      <c r="CE47" s="27">
        <f>+'[1]NORTE DE SANTANDER'!U47</f>
        <v>0</v>
      </c>
      <c r="CF47" s="27">
        <f>+[1]PUTUMAYO!H47</f>
        <v>0</v>
      </c>
      <c r="CG47" s="27">
        <f>+[1]PUTUMAYO!G47</f>
        <v>0</v>
      </c>
      <c r="CH47" s="27">
        <f>+[1]PUTUMAYO!U47</f>
        <v>0</v>
      </c>
      <c r="CI47" s="27">
        <f>+[1]QUINDIO!H47</f>
        <v>7</v>
      </c>
      <c r="CJ47" s="27">
        <f>+[1]QUINDIO!G47</f>
        <v>0</v>
      </c>
      <c r="CK47" s="27">
        <f>+[1]QUINDIO!U47</f>
        <v>7</v>
      </c>
      <c r="CL47" s="27">
        <f>+[1]RISARALDA!H47</f>
        <v>6</v>
      </c>
      <c r="CM47" s="27">
        <f>+[1]RISARALDA!G47</f>
        <v>0</v>
      </c>
      <c r="CN47" s="27">
        <f>+[1]RISARALDA!U47</f>
        <v>0</v>
      </c>
      <c r="CO47" s="27">
        <f>+'[1]SAN ANDRES'!H47</f>
        <v>0</v>
      </c>
      <c r="CP47" s="27">
        <f>+'[1]SAN ANDRES'!G47</f>
        <v>0</v>
      </c>
      <c r="CQ47" s="27">
        <f>+'[1]SAN ANDRES'!U47</f>
        <v>0</v>
      </c>
      <c r="CR47" s="27">
        <f>+[1]SANTANDER!H47</f>
        <v>9</v>
      </c>
      <c r="CS47" s="27">
        <f>+[1]SANTANDER!G47</f>
        <v>0</v>
      </c>
      <c r="CT47" s="27">
        <f>+[1]SANTANDER!U47</f>
        <v>9</v>
      </c>
      <c r="CU47" s="27">
        <f>+[1]SUCRE!H47</f>
        <v>6</v>
      </c>
      <c r="CV47" s="27">
        <f>+[1]SUCRE!G47</f>
        <v>0</v>
      </c>
      <c r="CW47" s="27">
        <f>+[1]SUCRE!U47</f>
        <v>0</v>
      </c>
      <c r="CX47" s="27">
        <f>+[1]TOLIMA!H47</f>
        <v>8</v>
      </c>
      <c r="CY47" s="27">
        <f>+[1]TOLIMA!G47</f>
        <v>0</v>
      </c>
      <c r="CZ47" s="27">
        <f>+[1]TOLIMA!U47</f>
        <v>0</v>
      </c>
      <c r="DA47" s="27">
        <f>+'[1]VALLE DEL CAUCA'!H47</f>
        <v>9</v>
      </c>
      <c r="DB47" s="27">
        <f>+'[1]VALLE DEL CAUCA'!G47</f>
        <v>0</v>
      </c>
      <c r="DC47" s="27">
        <f>+'[1]VALLE DEL CAUCA'!U47</f>
        <v>8</v>
      </c>
      <c r="DD47" s="27">
        <f>+[1]VAUPES!H47</f>
        <v>0</v>
      </c>
      <c r="DE47" s="27">
        <f>+[1]VAUPES!G47</f>
        <v>0</v>
      </c>
      <c r="DF47" s="27">
        <f>+[1]VAUPES!U47</f>
        <v>0</v>
      </c>
      <c r="DG47" s="27">
        <f>+[1]VICHADA!H47</f>
        <v>6</v>
      </c>
      <c r="DH47" s="27">
        <f>+[1]VICHADA!G47</f>
        <v>0</v>
      </c>
      <c r="DI47" s="27">
        <f>+[1]VICHADA!U47</f>
        <v>7</v>
      </c>
    </row>
    <row r="48" spans="1:113" s="28" customFormat="1" ht="45" customHeight="1" x14ac:dyDescent="0.2">
      <c r="A48" s="469" t="s">
        <v>185</v>
      </c>
      <c r="B48" s="457" t="s">
        <v>167</v>
      </c>
      <c r="C48" s="458" t="s">
        <v>186</v>
      </c>
      <c r="D48" s="23" t="s">
        <v>187</v>
      </c>
      <c r="E48" s="458" t="s">
        <v>188</v>
      </c>
      <c r="F48" s="459" t="s">
        <v>71</v>
      </c>
      <c r="G48" s="461">
        <f>+H48/I48</f>
        <v>1.0003999872004097</v>
      </c>
      <c r="H48" s="463">
        <f>+[1]AMAZONAS!U48+[1]ANTIOQUIA!U48+[1]ARAUCA!U48+[1]ATLÁNTICO!U48+[1]BOLIVAR!U48+[1]BOYACÁ!U48+[1]CALDAS!U48+[1]CAQUETA!U48+[1]CASANARE!U48+[1]CAUCA!U48+[1]CESAR!U48+[1]CHOCÓ!U48+[1]CORDOBA!U48+[1]CUNDINAMARCA!U48+[1]GUAINIA!U48+[1]GUAJIRA!U48+[1]GUAVIARE!U48+[1]HUILA!U48+[1]MAGDALENA!U48+[1]META!U48+[1]NARIÑO!U48+'[1]NORTE DE SANTANDER'!U48+[1]PUTUMAYO!U48+[1]QUINDIO!U48+[1]RISARALDA!U48+'[1]SAN ANDRES'!U48+[1]SANTANDER!U48+[1]SUCRE!U48+[1]TOLIMA!U48+'[1]VALLE DEL CAUCA'!U48+[1]VAUPES!U48+[1]VICHADA!U48</f>
        <v>25.0108</v>
      </c>
      <c r="I48" s="463">
        <f>+[1]AMAZONAS!U49+[1]ANTIOQUIA!U49+[1]ARAUCA!U49+[1]ATLÁNTICO!U49+[1]BOLIVAR!U49+[1]BOYACÁ!U49+[1]CALDAS!U49+[1]CAQUETA!U49+[1]CASANARE!U49+[1]CAUCA!U49+[1]CESAR!U49+[1]CHOCÓ!U49+[1]CORDOBA!U49+[1]CUNDINAMARCA!U49+[1]GUAINIA!U49+[1]GUAJIRA!U49+[1]GUAVIARE!U49+[1]HUILA!U49+[1]MAGDALENA!U49+[1]META!U49+[1]NARIÑO!U49+'[1]NORTE DE SANTANDER'!U49+[1]PUTUMAYO!U49+[1]QUINDIO!U49+[1]RISARALDA!U49+'[1]SAN ANDRES'!U49+[1]SANTANDER!U49+[1]SUCRE!U49+[1]TOLIMA!U49+'[1]VALLE DEL CAUCA'!U49+[1]VAUPES!U49+[1]VICHADA!U49</f>
        <v>25.000799999999998</v>
      </c>
      <c r="J48" s="27"/>
      <c r="K48" s="27"/>
      <c r="L48" s="465">
        <f>+'[1]OFICINAS NACIONALES'!H48:H49</f>
        <v>0</v>
      </c>
      <c r="M48" s="465">
        <f>+'[1]OFICINAS NACIONALES'!G48:G49</f>
        <v>0</v>
      </c>
      <c r="N48" s="465">
        <f>+'[1]OFICINAS NACIONALES'!U48</f>
        <v>0</v>
      </c>
      <c r="O48" s="27"/>
      <c r="P48" s="27"/>
      <c r="Q48" s="27"/>
      <c r="R48" s="467"/>
      <c r="S48" s="46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row>
    <row r="49" spans="1:113" s="28" customFormat="1" ht="45" customHeight="1" x14ac:dyDescent="0.2">
      <c r="A49" s="469"/>
      <c r="B49" s="457"/>
      <c r="C49" s="458"/>
      <c r="D49" s="23" t="s">
        <v>189</v>
      </c>
      <c r="E49" s="458"/>
      <c r="F49" s="460"/>
      <c r="G49" s="462"/>
      <c r="H49" s="464"/>
      <c r="I49" s="464"/>
      <c r="J49" s="27"/>
      <c r="K49" s="27"/>
      <c r="L49" s="466"/>
      <c r="M49" s="466"/>
      <c r="N49" s="466"/>
      <c r="O49" s="27"/>
      <c r="P49" s="27"/>
      <c r="Q49" s="27"/>
      <c r="R49" s="467"/>
      <c r="S49" s="46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row>
    <row r="50" spans="1:113" ht="45" customHeight="1" x14ac:dyDescent="0.2">
      <c r="A50" s="21" t="s">
        <v>190</v>
      </c>
      <c r="B50" s="22" t="s">
        <v>167</v>
      </c>
      <c r="C50" s="23" t="s">
        <v>191</v>
      </c>
      <c r="D50" s="23" t="s">
        <v>192</v>
      </c>
      <c r="E50" s="23" t="s">
        <v>188</v>
      </c>
      <c r="F50" s="32"/>
      <c r="G50" s="25">
        <f t="shared" ref="G50:G72" si="36">K50/J50</f>
        <v>0.86246122026887284</v>
      </c>
      <c r="H50" s="26"/>
      <c r="I50" s="26"/>
      <c r="J50" s="27">
        <f t="shared" ref="J50:J53" si="37">L50+O50</f>
        <v>9670</v>
      </c>
      <c r="K50" s="27">
        <f t="shared" ref="K50:K53" si="38">N50+Q50</f>
        <v>8340</v>
      </c>
      <c r="L50" s="27">
        <f>+'[1]OFICINAS NACIONALES'!H50</f>
        <v>0</v>
      </c>
      <c r="M50" s="27">
        <f>+'[1]OFICINAS NACIONALES'!G50</f>
        <v>0</v>
      </c>
      <c r="N50" s="27">
        <f>+'[1]OFICINAS NACIONALES'!U50</f>
        <v>0</v>
      </c>
      <c r="O50" s="27">
        <f t="shared" ref="O50:Q53" si="39">+R50+U50+X50+AA50+AD50+AG50+AJ50+AM50+AP50+AS50+AV50+AY50+BB50+BE50+BH50+BK50+BN50+BQ50+BT50+BW50+BZ50+CC50+CF50+CI50+CL50+CO50+CR50+CU50+CX50+DA50+DD50+DG50</f>
        <v>9670</v>
      </c>
      <c r="P50" s="27">
        <f t="shared" si="39"/>
        <v>120</v>
      </c>
      <c r="Q50" s="27">
        <f t="shared" si="39"/>
        <v>8340</v>
      </c>
      <c r="R50" s="27">
        <f>+[1]AMAZONAS!H50</f>
        <v>0</v>
      </c>
      <c r="S50" s="27">
        <f>+[1]AMAZONAS!G50</f>
        <v>0</v>
      </c>
      <c r="T50" s="27">
        <f>+[1]AMAZONAS!U50</f>
        <v>0</v>
      </c>
      <c r="U50" s="27">
        <f>+[1]ANTIOQUIA!H50</f>
        <v>800</v>
      </c>
      <c r="V50" s="27">
        <f>+[1]ANTIOQUIA!G50</f>
        <v>0</v>
      </c>
      <c r="W50" s="27">
        <f>+[1]ANTIOQUIA!U50</f>
        <v>666</v>
      </c>
      <c r="X50" s="27">
        <f>+[1]ATLÁNTICO!H50</f>
        <v>50</v>
      </c>
      <c r="Y50" s="27">
        <f>+[1]ATLÁNTICO!G50</f>
        <v>0</v>
      </c>
      <c r="Z50" s="27">
        <f>+[1]ATLÁNTICO!U50</f>
        <v>96</v>
      </c>
      <c r="AA50" s="27">
        <f>+[1]ARAUCA!H50</f>
        <v>400</v>
      </c>
      <c r="AB50" s="27">
        <f>+[1]ARAUCA!G50</f>
        <v>0</v>
      </c>
      <c r="AC50" s="27">
        <f>+[1]ARAUCA!U50</f>
        <v>440</v>
      </c>
      <c r="AD50" s="27">
        <f>+[1]BOLIVAR!H50</f>
        <v>200</v>
      </c>
      <c r="AE50" s="27">
        <f>+[1]BOLIVAR!G50</f>
        <v>0</v>
      </c>
      <c r="AF50" s="27">
        <f>+[1]BOLIVAR!U50</f>
        <v>174</v>
      </c>
      <c r="AG50" s="27">
        <f>+[1]BOYACÁ!H50</f>
        <v>150</v>
      </c>
      <c r="AH50" s="27">
        <f>+[1]BOYACÁ!G50</f>
        <v>0</v>
      </c>
      <c r="AI50" s="27">
        <f>+[1]BOYACÁ!U50</f>
        <v>173</v>
      </c>
      <c r="AJ50" s="27">
        <f>+[1]CALDAS!H50</f>
        <v>300</v>
      </c>
      <c r="AK50" s="27">
        <f>+[1]CALDAS!G50</f>
        <v>0</v>
      </c>
      <c r="AL50" s="27">
        <f>+[1]CALDAS!U50</f>
        <v>516</v>
      </c>
      <c r="AM50" s="27">
        <f>+[1]CAQUETA!H50</f>
        <v>150</v>
      </c>
      <c r="AN50" s="27">
        <f>+[1]CAQUETA!G50</f>
        <v>0</v>
      </c>
      <c r="AO50" s="27">
        <f>+[1]CAQUETA!U50</f>
        <v>30</v>
      </c>
      <c r="AP50" s="27">
        <f>+[1]CASANARE!H50</f>
        <v>400</v>
      </c>
      <c r="AQ50" s="27">
        <f>+[1]CASANARE!G50</f>
        <v>0</v>
      </c>
      <c r="AR50" s="27">
        <f>+[1]CASANARE!U50</f>
        <v>383</v>
      </c>
      <c r="AS50" s="27">
        <f>+[1]CAUCA!H50</f>
        <v>400</v>
      </c>
      <c r="AT50" s="27">
        <f>+[1]CAUCA!G50</f>
        <v>0</v>
      </c>
      <c r="AU50" s="27">
        <f>+[1]CAUCA!U50</f>
        <v>67</v>
      </c>
      <c r="AV50" s="27">
        <f>+[1]CESAR!H50</f>
        <v>440</v>
      </c>
      <c r="AW50" s="27">
        <f>+[1]CESAR!G50</f>
        <v>0</v>
      </c>
      <c r="AX50" s="27">
        <f>+[1]CESAR!U50</f>
        <v>312</v>
      </c>
      <c r="AY50" s="27">
        <f>+[1]CHOCÓ!H50</f>
        <v>0</v>
      </c>
      <c r="AZ50" s="27">
        <f>+[1]CHOCÓ!G50</f>
        <v>0</v>
      </c>
      <c r="BA50" s="27">
        <f>+[1]CHOCÓ!U50</f>
        <v>0</v>
      </c>
      <c r="BB50" s="27">
        <f>+[1]CORDOBA!H50</f>
        <v>200</v>
      </c>
      <c r="BC50" s="27">
        <f>+[1]CORDOBA!G50</f>
        <v>0</v>
      </c>
      <c r="BD50" s="27">
        <f>+[1]CORDOBA!U50</f>
        <v>0</v>
      </c>
      <c r="BE50" s="27">
        <f>+[1]CUNDINAMARCA!H50</f>
        <v>800</v>
      </c>
      <c r="BF50" s="27">
        <f>+[1]CUNDINAMARCA!G50</f>
        <v>0</v>
      </c>
      <c r="BG50" s="27">
        <f>+[1]CUNDINAMARCA!U50</f>
        <v>737</v>
      </c>
      <c r="BH50" s="27">
        <f>+[1]GUAINIA!H50</f>
        <v>0</v>
      </c>
      <c r="BI50" s="27">
        <f>+[1]GUAINIA!G50</f>
        <v>0</v>
      </c>
      <c r="BJ50" s="27">
        <f>+[1]GUAINIA!U50</f>
        <v>0</v>
      </c>
      <c r="BK50" s="27">
        <f>+[1]GUAVIARE!H50</f>
        <v>50</v>
      </c>
      <c r="BL50" s="27">
        <f>+[1]GUAVIARE!G50</f>
        <v>0</v>
      </c>
      <c r="BM50" s="27">
        <f>+[1]GUAVIARE!U50</f>
        <v>50</v>
      </c>
      <c r="BN50" s="27">
        <f>+[1]HUILA!H50</f>
        <v>440</v>
      </c>
      <c r="BO50" s="27">
        <f>+[1]HUILA!G50</f>
        <v>0</v>
      </c>
      <c r="BP50" s="27">
        <f>+[1]HUILA!U50</f>
        <v>796</v>
      </c>
      <c r="BQ50" s="27">
        <f>+[1]GUAJIRA!H50</f>
        <v>50</v>
      </c>
      <c r="BR50" s="27">
        <f>+[1]GUAJIRA!G50</f>
        <v>0</v>
      </c>
      <c r="BS50" s="27">
        <f>+[1]GUAJIRA!U50</f>
        <v>48</v>
      </c>
      <c r="BT50" s="27">
        <f>+[1]MAGDALENA!H50</f>
        <v>440</v>
      </c>
      <c r="BU50" s="27">
        <f>+[1]MAGDALENA!G50</f>
        <v>0</v>
      </c>
      <c r="BV50" s="27">
        <f>+[1]MAGDALENA!U50</f>
        <v>413</v>
      </c>
      <c r="BW50" s="27">
        <f>+[1]META!H50</f>
        <v>200</v>
      </c>
      <c r="BX50" s="27">
        <f>+[1]META!G50</f>
        <v>0</v>
      </c>
      <c r="BY50" s="27">
        <f>+[1]META!U50</f>
        <v>139</v>
      </c>
      <c r="BZ50" s="27">
        <f>+[1]NARIÑO!H50</f>
        <v>600</v>
      </c>
      <c r="CA50" s="27">
        <f>+[1]NARIÑO!G50</f>
        <v>0</v>
      </c>
      <c r="CB50" s="27">
        <f>+[1]NARIÑO!U50</f>
        <v>469</v>
      </c>
      <c r="CC50" s="27">
        <f>+'[1]NORTE DE SANTANDER'!H50</f>
        <v>400</v>
      </c>
      <c r="CD50" s="27">
        <f>+'[1]NORTE DE SANTANDER'!G50</f>
        <v>0</v>
      </c>
      <c r="CE50" s="27">
        <f>+'[1]NORTE DE SANTANDER'!U50</f>
        <v>400</v>
      </c>
      <c r="CF50" s="27">
        <f>+[1]PUTUMAYO!H50</f>
        <v>0</v>
      </c>
      <c r="CG50" s="27">
        <f>+[1]PUTUMAYO!G50</f>
        <v>0</v>
      </c>
      <c r="CH50" s="27">
        <f>+[1]PUTUMAYO!U50</f>
        <v>0</v>
      </c>
      <c r="CI50" s="27">
        <f>+[1]QUINDIO!H50</f>
        <v>440</v>
      </c>
      <c r="CJ50" s="27">
        <f>+[1]QUINDIO!G50</f>
        <v>0</v>
      </c>
      <c r="CK50" s="27">
        <f>+[1]QUINDIO!U50</f>
        <v>438</v>
      </c>
      <c r="CL50" s="27">
        <f>+[1]RISARALDA!H50</f>
        <v>400</v>
      </c>
      <c r="CM50" s="27">
        <f>+[1]RISARALDA!G50</f>
        <v>0</v>
      </c>
      <c r="CN50" s="27">
        <f>+[1]RISARALDA!U50</f>
        <v>42</v>
      </c>
      <c r="CO50" s="27">
        <f>+'[1]SAN ANDRES'!H50</f>
        <v>120</v>
      </c>
      <c r="CP50" s="27">
        <f>+'[1]SAN ANDRES'!G50</f>
        <v>120</v>
      </c>
      <c r="CQ50" s="27">
        <f>+'[1]SAN ANDRES'!U50</f>
        <v>110</v>
      </c>
      <c r="CR50" s="27">
        <f>+[1]SANTANDER!H50</f>
        <v>400</v>
      </c>
      <c r="CS50" s="27">
        <f>+[1]SANTANDER!G50</f>
        <v>0</v>
      </c>
      <c r="CT50" s="27">
        <f>+[1]SANTANDER!U50</f>
        <v>278</v>
      </c>
      <c r="CU50" s="27">
        <f>+[1]SUCRE!H50</f>
        <v>600</v>
      </c>
      <c r="CV50" s="27">
        <f>+[1]SUCRE!G50</f>
        <v>0</v>
      </c>
      <c r="CW50" s="27">
        <f>+[1]SUCRE!U50</f>
        <v>372</v>
      </c>
      <c r="CX50" s="27">
        <f>+[1]TOLIMA!H50</f>
        <v>400</v>
      </c>
      <c r="CY50" s="27">
        <f>+[1]TOLIMA!G50</f>
        <v>0</v>
      </c>
      <c r="CZ50" s="27">
        <f>+[1]TOLIMA!U50</f>
        <v>374</v>
      </c>
      <c r="DA50" s="27">
        <f>+'[1]VALLE DEL CAUCA'!H50</f>
        <v>400</v>
      </c>
      <c r="DB50" s="27">
        <f>+'[1]VALLE DEL CAUCA'!G50</f>
        <v>0</v>
      </c>
      <c r="DC50" s="27">
        <f>+'[1]VALLE DEL CAUCA'!U50</f>
        <v>402</v>
      </c>
      <c r="DD50" s="27">
        <f>+[1]VAUPES!H50</f>
        <v>0</v>
      </c>
      <c r="DE50" s="27">
        <f>+[1]VAUPES!G50</f>
        <v>0</v>
      </c>
      <c r="DF50" s="27">
        <f>+[1]VAUPES!U50</f>
        <v>0</v>
      </c>
      <c r="DG50" s="27">
        <f>+[1]VICHADA!H50</f>
        <v>440</v>
      </c>
      <c r="DH50" s="27">
        <f>+[1]VICHADA!G50</f>
        <v>0</v>
      </c>
      <c r="DI50" s="27">
        <f>+[1]VICHADA!U50</f>
        <v>415</v>
      </c>
    </row>
    <row r="51" spans="1:113" ht="45" customHeight="1" x14ac:dyDescent="0.2">
      <c r="A51" s="21" t="s">
        <v>193</v>
      </c>
      <c r="B51" s="22" t="s">
        <v>167</v>
      </c>
      <c r="C51" s="23" t="s">
        <v>194</v>
      </c>
      <c r="D51" s="23" t="s">
        <v>195</v>
      </c>
      <c r="E51" s="23" t="s">
        <v>196</v>
      </c>
      <c r="F51" s="24" t="s">
        <v>58</v>
      </c>
      <c r="G51" s="25">
        <f t="shared" si="36"/>
        <v>2</v>
      </c>
      <c r="H51" s="26"/>
      <c r="I51" s="26"/>
      <c r="J51" s="27">
        <f t="shared" si="37"/>
        <v>1</v>
      </c>
      <c r="K51" s="27">
        <f t="shared" si="38"/>
        <v>2</v>
      </c>
      <c r="L51" s="27">
        <f>+'[1]OFICINAS NACIONALES'!H51</f>
        <v>1</v>
      </c>
      <c r="M51" s="27">
        <f>+'[1]OFICINAS NACIONALES'!G51</f>
        <v>0</v>
      </c>
      <c r="N51" s="27">
        <f>+'[1]OFICINAS NACIONALES'!U51</f>
        <v>2</v>
      </c>
      <c r="O51" s="27">
        <f t="shared" si="39"/>
        <v>0</v>
      </c>
      <c r="P51" s="27">
        <f t="shared" si="39"/>
        <v>0</v>
      </c>
      <c r="Q51" s="27">
        <f t="shared" si="39"/>
        <v>0</v>
      </c>
      <c r="R51" s="27">
        <f>+[1]AMAZONAS!H51</f>
        <v>0</v>
      </c>
      <c r="S51" s="27">
        <f>+[1]AMAZONAS!G51</f>
        <v>0</v>
      </c>
      <c r="T51" s="27">
        <f>+[1]AMAZONAS!U51</f>
        <v>0</v>
      </c>
      <c r="U51" s="27">
        <f>+[1]ANTIOQUIA!H51</f>
        <v>0</v>
      </c>
      <c r="V51" s="27">
        <f>+[1]ANTIOQUIA!G51</f>
        <v>0</v>
      </c>
      <c r="W51" s="27">
        <f>+[1]ANTIOQUIA!U51</f>
        <v>0</v>
      </c>
      <c r="X51" s="27">
        <f>+[1]ATLÁNTICO!H51</f>
        <v>0</v>
      </c>
      <c r="Y51" s="27">
        <f>+[1]ATLÁNTICO!G51</f>
        <v>0</v>
      </c>
      <c r="Z51" s="27">
        <f>+[1]ATLÁNTICO!U51</f>
        <v>0</v>
      </c>
      <c r="AA51" s="27">
        <f>+[1]ARAUCA!H51</f>
        <v>0</v>
      </c>
      <c r="AB51" s="27">
        <f>+[1]ARAUCA!G51</f>
        <v>0</v>
      </c>
      <c r="AC51" s="27">
        <f>+[1]ARAUCA!U51</f>
        <v>0</v>
      </c>
      <c r="AD51" s="27">
        <f>+[1]BOLIVAR!H51</f>
        <v>0</v>
      </c>
      <c r="AE51" s="27">
        <f>+[1]BOLIVAR!G51</f>
        <v>0</v>
      </c>
      <c r="AF51" s="27">
        <f>+[1]BOLIVAR!U51</f>
        <v>0</v>
      </c>
      <c r="AG51" s="27">
        <f>+[1]BOYACÁ!H51</f>
        <v>0</v>
      </c>
      <c r="AH51" s="27">
        <f>+[1]BOYACÁ!G51</f>
        <v>0</v>
      </c>
      <c r="AI51" s="27">
        <f>+[1]BOYACÁ!U51</f>
        <v>0</v>
      </c>
      <c r="AJ51" s="27">
        <f>+[1]CALDAS!H51</f>
        <v>0</v>
      </c>
      <c r="AK51" s="27">
        <f>+[1]CALDAS!G51</f>
        <v>0</v>
      </c>
      <c r="AL51" s="27">
        <f>+[1]CALDAS!U51</f>
        <v>0</v>
      </c>
      <c r="AM51" s="27">
        <f>+[1]CAQUETA!H51</f>
        <v>0</v>
      </c>
      <c r="AN51" s="27">
        <f>+[1]CAQUETA!G51</f>
        <v>0</v>
      </c>
      <c r="AO51" s="27">
        <f>+[1]CAQUETA!U51</f>
        <v>0</v>
      </c>
      <c r="AP51" s="27">
        <f>+[1]CASANARE!H51</f>
        <v>0</v>
      </c>
      <c r="AQ51" s="27">
        <f>+[1]CASANARE!G51</f>
        <v>0</v>
      </c>
      <c r="AR51" s="27">
        <f>+[1]CASANARE!U51</f>
        <v>0</v>
      </c>
      <c r="AS51" s="27">
        <f>+[1]CAUCA!H51</f>
        <v>0</v>
      </c>
      <c r="AT51" s="27">
        <f>+[1]CAUCA!G51</f>
        <v>0</v>
      </c>
      <c r="AU51" s="27">
        <f>+[1]CAUCA!U51</f>
        <v>0</v>
      </c>
      <c r="AV51" s="27">
        <f>+[1]CESAR!H51</f>
        <v>0</v>
      </c>
      <c r="AW51" s="27">
        <f>+[1]CESAR!G51</f>
        <v>0</v>
      </c>
      <c r="AX51" s="27">
        <f>+[1]CESAR!U51</f>
        <v>0</v>
      </c>
      <c r="AY51" s="27">
        <f>+[1]CHOCÓ!H51</f>
        <v>0</v>
      </c>
      <c r="AZ51" s="27">
        <f>+[1]CHOCÓ!G51</f>
        <v>0</v>
      </c>
      <c r="BA51" s="27">
        <f>+[1]CHOCÓ!U51</f>
        <v>0</v>
      </c>
      <c r="BB51" s="27">
        <f>+[1]CORDOBA!H51</f>
        <v>0</v>
      </c>
      <c r="BC51" s="27">
        <f>+[1]CORDOBA!G51</f>
        <v>0</v>
      </c>
      <c r="BD51" s="27">
        <f>+[1]CORDOBA!U51</f>
        <v>0</v>
      </c>
      <c r="BE51" s="27">
        <f>+[1]CUNDINAMARCA!H51</f>
        <v>0</v>
      </c>
      <c r="BF51" s="27">
        <f>+[1]CUNDINAMARCA!G51</f>
        <v>0</v>
      </c>
      <c r="BG51" s="27">
        <f>+[1]CUNDINAMARCA!U51</f>
        <v>0</v>
      </c>
      <c r="BH51" s="27">
        <f>+[1]GUAINIA!H51</f>
        <v>0</v>
      </c>
      <c r="BI51" s="27">
        <f>+[1]GUAINIA!G51</f>
        <v>0</v>
      </c>
      <c r="BJ51" s="27">
        <f>+[1]GUAINIA!U51</f>
        <v>0</v>
      </c>
      <c r="BK51" s="27">
        <f>+[1]GUAVIARE!H51</f>
        <v>0</v>
      </c>
      <c r="BL51" s="27">
        <f>+[1]GUAVIARE!G51</f>
        <v>0</v>
      </c>
      <c r="BM51" s="27">
        <f>+[1]GUAVIARE!U51</f>
        <v>0</v>
      </c>
      <c r="BN51" s="27">
        <f>+[1]HUILA!H51</f>
        <v>0</v>
      </c>
      <c r="BO51" s="27">
        <f>+[1]HUILA!G51</f>
        <v>0</v>
      </c>
      <c r="BP51" s="27">
        <f>+[1]HUILA!U51</f>
        <v>0</v>
      </c>
      <c r="BQ51" s="27">
        <f>+[1]GUAJIRA!H51</f>
        <v>0</v>
      </c>
      <c r="BR51" s="27">
        <f>+[1]GUAJIRA!G51</f>
        <v>0</v>
      </c>
      <c r="BS51" s="27">
        <f>+[1]GUAJIRA!U51</f>
        <v>0</v>
      </c>
      <c r="BT51" s="27">
        <f>+[1]MAGDALENA!H51</f>
        <v>0</v>
      </c>
      <c r="BU51" s="27">
        <f>+[1]MAGDALENA!G51</f>
        <v>0</v>
      </c>
      <c r="BV51" s="27">
        <f>+[1]MAGDALENA!U51</f>
        <v>0</v>
      </c>
      <c r="BW51" s="27">
        <f>+[1]META!H51</f>
        <v>0</v>
      </c>
      <c r="BX51" s="27">
        <f>+[1]META!G51</f>
        <v>0</v>
      </c>
      <c r="BY51" s="27">
        <f>+[1]META!U51</f>
        <v>0</v>
      </c>
      <c r="BZ51" s="27">
        <f>+[1]NARIÑO!H51</f>
        <v>0</v>
      </c>
      <c r="CA51" s="27">
        <f>+[1]NARIÑO!G51</f>
        <v>0</v>
      </c>
      <c r="CB51" s="27">
        <f>+[1]NARIÑO!U51</f>
        <v>0</v>
      </c>
      <c r="CC51" s="27">
        <f>+'[1]NORTE DE SANTANDER'!H51</f>
        <v>0</v>
      </c>
      <c r="CD51" s="27">
        <f>+'[1]NORTE DE SANTANDER'!G51</f>
        <v>0</v>
      </c>
      <c r="CE51" s="27">
        <f>+'[1]NORTE DE SANTANDER'!U51</f>
        <v>0</v>
      </c>
      <c r="CF51" s="27">
        <f>+[1]PUTUMAYO!H51</f>
        <v>0</v>
      </c>
      <c r="CG51" s="27">
        <f>+[1]PUTUMAYO!G51</f>
        <v>0</v>
      </c>
      <c r="CH51" s="27">
        <f>+[1]PUTUMAYO!U51</f>
        <v>0</v>
      </c>
      <c r="CI51" s="27">
        <f>+[1]QUINDIO!H51</f>
        <v>0</v>
      </c>
      <c r="CJ51" s="27">
        <f>+[1]QUINDIO!G51</f>
        <v>0</v>
      </c>
      <c r="CK51" s="27">
        <f>+[1]QUINDIO!U51</f>
        <v>0</v>
      </c>
      <c r="CL51" s="27">
        <f>+[1]RISARALDA!H51</f>
        <v>0</v>
      </c>
      <c r="CM51" s="27">
        <f>+[1]RISARALDA!G51</f>
        <v>0</v>
      </c>
      <c r="CN51" s="27">
        <f>+[1]RISARALDA!U51</f>
        <v>0</v>
      </c>
      <c r="CO51" s="27">
        <f>+'[1]SAN ANDRES'!H51</f>
        <v>0</v>
      </c>
      <c r="CP51" s="27">
        <f>+'[1]SAN ANDRES'!G51</f>
        <v>0</v>
      </c>
      <c r="CQ51" s="27">
        <f>+'[1]SAN ANDRES'!U51</f>
        <v>0</v>
      </c>
      <c r="CR51" s="27">
        <f>+[1]SANTANDER!H51</f>
        <v>0</v>
      </c>
      <c r="CS51" s="27">
        <f>+[1]SANTANDER!G51</f>
        <v>0</v>
      </c>
      <c r="CT51" s="27">
        <f>+[1]SANTANDER!U51</f>
        <v>0</v>
      </c>
      <c r="CU51" s="27">
        <f>+[1]SUCRE!H51</f>
        <v>0</v>
      </c>
      <c r="CV51" s="27">
        <f>+[1]SUCRE!G51</f>
        <v>0</v>
      </c>
      <c r="CW51" s="27">
        <f>+[1]SUCRE!U51</f>
        <v>0</v>
      </c>
      <c r="CX51" s="27">
        <f>+[1]TOLIMA!H51</f>
        <v>0</v>
      </c>
      <c r="CY51" s="27">
        <f>+[1]TOLIMA!G51</f>
        <v>0</v>
      </c>
      <c r="CZ51" s="27">
        <f>+[1]TOLIMA!U51</f>
        <v>0</v>
      </c>
      <c r="DA51" s="27">
        <f>+'[1]VALLE DEL CAUCA'!H51</f>
        <v>0</v>
      </c>
      <c r="DB51" s="27">
        <f>+'[1]VALLE DEL CAUCA'!G51</f>
        <v>0</v>
      </c>
      <c r="DC51" s="27">
        <f>+'[1]VALLE DEL CAUCA'!U51</f>
        <v>0</v>
      </c>
      <c r="DD51" s="27">
        <f>+[1]VAUPES!H51</f>
        <v>0</v>
      </c>
      <c r="DE51" s="27">
        <f>+[1]VAUPES!G51</f>
        <v>0</v>
      </c>
      <c r="DF51" s="27">
        <f>+[1]VAUPES!U51</f>
        <v>0</v>
      </c>
      <c r="DG51" s="27">
        <f>+[1]VICHADA!H51</f>
        <v>0</v>
      </c>
      <c r="DH51" s="27">
        <f>+[1]VICHADA!G51</f>
        <v>0</v>
      </c>
      <c r="DI51" s="27">
        <f>+[1]VICHADA!U51</f>
        <v>0</v>
      </c>
    </row>
    <row r="52" spans="1:113" s="28" customFormat="1" ht="45" customHeight="1" x14ac:dyDescent="0.2">
      <c r="A52" s="21" t="s">
        <v>197</v>
      </c>
      <c r="B52" s="22" t="s">
        <v>167</v>
      </c>
      <c r="C52" s="23" t="s">
        <v>198</v>
      </c>
      <c r="D52" s="23" t="s">
        <v>199</v>
      </c>
      <c r="E52" s="23" t="s">
        <v>200</v>
      </c>
      <c r="F52" s="24" t="s">
        <v>58</v>
      </c>
      <c r="G52" s="25">
        <f t="shared" si="36"/>
        <v>5.5</v>
      </c>
      <c r="H52" s="26"/>
      <c r="I52" s="26"/>
      <c r="J52" s="27">
        <f t="shared" si="37"/>
        <v>4</v>
      </c>
      <c r="K52" s="27">
        <f t="shared" si="38"/>
        <v>22</v>
      </c>
      <c r="L52" s="27">
        <f>+'[1]OFICINAS NACIONALES'!H52</f>
        <v>4</v>
      </c>
      <c r="M52" s="27">
        <f>+'[1]OFICINAS NACIONALES'!G52</f>
        <v>0</v>
      </c>
      <c r="N52" s="27">
        <f>+'[1]OFICINAS NACIONALES'!U52</f>
        <v>20</v>
      </c>
      <c r="O52" s="27">
        <f t="shared" si="39"/>
        <v>0</v>
      </c>
      <c r="P52" s="27">
        <f t="shared" si="39"/>
        <v>0</v>
      </c>
      <c r="Q52" s="27">
        <f t="shared" si="39"/>
        <v>2</v>
      </c>
      <c r="R52" s="27">
        <f>+[1]AMAZONAS!H52</f>
        <v>0</v>
      </c>
      <c r="S52" s="27">
        <f>+[1]AMAZONAS!G52</f>
        <v>0</v>
      </c>
      <c r="T52" s="27">
        <f>+[1]AMAZONAS!U52</f>
        <v>0</v>
      </c>
      <c r="U52" s="27">
        <f>+[1]ANTIOQUIA!H52</f>
        <v>0</v>
      </c>
      <c r="V52" s="27">
        <f>+[1]ANTIOQUIA!G52</f>
        <v>0</v>
      </c>
      <c r="W52" s="27">
        <f>+[1]ANTIOQUIA!U52</f>
        <v>0</v>
      </c>
      <c r="X52" s="27">
        <f>+[1]ATLÁNTICO!H52</f>
        <v>0</v>
      </c>
      <c r="Y52" s="27">
        <f>+[1]ATLÁNTICO!G52</f>
        <v>0</v>
      </c>
      <c r="Z52" s="27">
        <f>+[1]ATLÁNTICO!U52</f>
        <v>0</v>
      </c>
      <c r="AA52" s="27">
        <f>+[1]ARAUCA!H52</f>
        <v>0</v>
      </c>
      <c r="AB52" s="27">
        <f>+[1]ARAUCA!G52</f>
        <v>0</v>
      </c>
      <c r="AC52" s="27">
        <f>+[1]ARAUCA!U52</f>
        <v>0</v>
      </c>
      <c r="AD52" s="27">
        <f>+[1]BOLIVAR!H52</f>
        <v>0</v>
      </c>
      <c r="AE52" s="27">
        <f>+[1]BOLIVAR!G52</f>
        <v>0</v>
      </c>
      <c r="AF52" s="27">
        <f>+[1]BOLIVAR!U52</f>
        <v>0</v>
      </c>
      <c r="AG52" s="27">
        <f>+[1]BOYACÁ!H52</f>
        <v>0</v>
      </c>
      <c r="AH52" s="27">
        <f>+[1]BOYACÁ!G52</f>
        <v>0</v>
      </c>
      <c r="AI52" s="27">
        <f>+[1]BOYACÁ!U52</f>
        <v>0</v>
      </c>
      <c r="AJ52" s="27">
        <f>+[1]CALDAS!H52</f>
        <v>0</v>
      </c>
      <c r="AK52" s="27">
        <f>+[1]CALDAS!G52</f>
        <v>0</v>
      </c>
      <c r="AL52" s="27">
        <f>+[1]CALDAS!U52</f>
        <v>0</v>
      </c>
      <c r="AM52" s="27">
        <f>+[1]CAQUETA!H52</f>
        <v>0</v>
      </c>
      <c r="AN52" s="27">
        <f>+[1]CAQUETA!G52</f>
        <v>0</v>
      </c>
      <c r="AO52" s="27">
        <f>+[1]CAQUETA!U52</f>
        <v>0</v>
      </c>
      <c r="AP52" s="27">
        <f>+[1]CASANARE!H52</f>
        <v>0</v>
      </c>
      <c r="AQ52" s="27">
        <f>+[1]CASANARE!G52</f>
        <v>0</v>
      </c>
      <c r="AR52" s="27">
        <f>+[1]CASANARE!U52</f>
        <v>0</v>
      </c>
      <c r="AS52" s="27">
        <f>+[1]CAUCA!H52</f>
        <v>0</v>
      </c>
      <c r="AT52" s="27">
        <f>+[1]CAUCA!G52</f>
        <v>0</v>
      </c>
      <c r="AU52" s="27">
        <f>+[1]CAUCA!U52</f>
        <v>0</v>
      </c>
      <c r="AV52" s="27">
        <f>+[1]CESAR!H52</f>
        <v>0</v>
      </c>
      <c r="AW52" s="27">
        <f>+[1]CESAR!G52</f>
        <v>0</v>
      </c>
      <c r="AX52" s="27">
        <f>+[1]CESAR!U52</f>
        <v>0</v>
      </c>
      <c r="AY52" s="27">
        <f>+[1]CHOCÓ!H52</f>
        <v>0</v>
      </c>
      <c r="AZ52" s="27">
        <f>+[1]CHOCÓ!G52</f>
        <v>0</v>
      </c>
      <c r="BA52" s="27">
        <f>+[1]CHOCÓ!U52</f>
        <v>0</v>
      </c>
      <c r="BB52" s="27">
        <f>+[1]CORDOBA!H52</f>
        <v>0</v>
      </c>
      <c r="BC52" s="27">
        <f>+[1]CORDOBA!G52</f>
        <v>0</v>
      </c>
      <c r="BD52" s="27">
        <f>+[1]CORDOBA!U52</f>
        <v>0</v>
      </c>
      <c r="BE52" s="27">
        <f>+[1]CUNDINAMARCA!H52</f>
        <v>0</v>
      </c>
      <c r="BF52" s="27">
        <f>+[1]CUNDINAMARCA!G52</f>
        <v>0</v>
      </c>
      <c r="BG52" s="27">
        <f>+[1]CUNDINAMARCA!U52</f>
        <v>2</v>
      </c>
      <c r="BH52" s="27">
        <f>+[1]GUAINIA!H52</f>
        <v>0</v>
      </c>
      <c r="BI52" s="27">
        <f>+[1]GUAINIA!G52</f>
        <v>0</v>
      </c>
      <c r="BJ52" s="27">
        <f>+[1]GUAINIA!U52</f>
        <v>0</v>
      </c>
      <c r="BK52" s="27">
        <f>+[1]GUAVIARE!H52</f>
        <v>0</v>
      </c>
      <c r="BL52" s="27">
        <f>+[1]GUAVIARE!G52</f>
        <v>0</v>
      </c>
      <c r="BM52" s="27">
        <f>+[1]GUAVIARE!U52</f>
        <v>0</v>
      </c>
      <c r="BN52" s="27">
        <f>+[1]HUILA!H52</f>
        <v>0</v>
      </c>
      <c r="BO52" s="27">
        <f>+[1]HUILA!G52</f>
        <v>0</v>
      </c>
      <c r="BP52" s="27">
        <f>+[1]HUILA!U52</f>
        <v>0</v>
      </c>
      <c r="BQ52" s="27">
        <f>+[1]GUAJIRA!H52</f>
        <v>0</v>
      </c>
      <c r="BR52" s="27">
        <f>+[1]GUAJIRA!G52</f>
        <v>0</v>
      </c>
      <c r="BS52" s="27">
        <f>+[1]GUAJIRA!U52</f>
        <v>0</v>
      </c>
      <c r="BT52" s="27">
        <f>+[1]MAGDALENA!H52</f>
        <v>0</v>
      </c>
      <c r="BU52" s="27">
        <f>+[1]MAGDALENA!G52</f>
        <v>0</v>
      </c>
      <c r="BV52" s="27">
        <f>+[1]MAGDALENA!U52</f>
        <v>0</v>
      </c>
      <c r="BW52" s="27">
        <f>+[1]META!H52</f>
        <v>0</v>
      </c>
      <c r="BX52" s="27">
        <f>+[1]META!G52</f>
        <v>0</v>
      </c>
      <c r="BY52" s="27">
        <f>+[1]META!U52</f>
        <v>0</v>
      </c>
      <c r="BZ52" s="27">
        <f>+[1]NARIÑO!H52</f>
        <v>0</v>
      </c>
      <c r="CA52" s="27">
        <f>+[1]NARIÑO!G52</f>
        <v>0</v>
      </c>
      <c r="CB52" s="27">
        <f>+[1]NARIÑO!U52</f>
        <v>0</v>
      </c>
      <c r="CC52" s="27">
        <f>+'[1]NORTE DE SANTANDER'!H52</f>
        <v>0</v>
      </c>
      <c r="CD52" s="27">
        <f>+'[1]NORTE DE SANTANDER'!G52</f>
        <v>0</v>
      </c>
      <c r="CE52" s="27">
        <f>+'[1]NORTE DE SANTANDER'!U52</f>
        <v>0</v>
      </c>
      <c r="CF52" s="27">
        <f>+[1]PUTUMAYO!H52</f>
        <v>0</v>
      </c>
      <c r="CG52" s="27">
        <f>+[1]PUTUMAYO!G52</f>
        <v>0</v>
      </c>
      <c r="CH52" s="27">
        <f>+[1]PUTUMAYO!U52</f>
        <v>0</v>
      </c>
      <c r="CI52" s="27">
        <f>+[1]QUINDIO!H52</f>
        <v>0</v>
      </c>
      <c r="CJ52" s="27">
        <f>+[1]QUINDIO!G52</f>
        <v>0</v>
      </c>
      <c r="CK52" s="27">
        <f>+[1]QUINDIO!U52</f>
        <v>0</v>
      </c>
      <c r="CL52" s="27">
        <f>+[1]RISARALDA!H52</f>
        <v>0</v>
      </c>
      <c r="CM52" s="27">
        <f>+[1]RISARALDA!G52</f>
        <v>0</v>
      </c>
      <c r="CN52" s="27">
        <f>+[1]RISARALDA!U52</f>
        <v>0</v>
      </c>
      <c r="CO52" s="27">
        <f>+'[1]SAN ANDRES'!H52</f>
        <v>0</v>
      </c>
      <c r="CP52" s="27">
        <f>+'[1]SAN ANDRES'!G52</f>
        <v>0</v>
      </c>
      <c r="CQ52" s="27">
        <f>+'[1]SAN ANDRES'!U52</f>
        <v>0</v>
      </c>
      <c r="CR52" s="27">
        <f>+[1]SANTANDER!H52</f>
        <v>0</v>
      </c>
      <c r="CS52" s="27">
        <f>+[1]SANTANDER!G52</f>
        <v>0</v>
      </c>
      <c r="CT52" s="27">
        <f>+[1]SANTANDER!U52</f>
        <v>0</v>
      </c>
      <c r="CU52" s="27">
        <f>+[1]SUCRE!H52</f>
        <v>0</v>
      </c>
      <c r="CV52" s="27">
        <f>+[1]SUCRE!G52</f>
        <v>0</v>
      </c>
      <c r="CW52" s="27">
        <f>+[1]SUCRE!U52</f>
        <v>0</v>
      </c>
      <c r="CX52" s="27">
        <f>+[1]TOLIMA!H52</f>
        <v>0</v>
      </c>
      <c r="CY52" s="27">
        <f>+[1]TOLIMA!G52</f>
        <v>0</v>
      </c>
      <c r="CZ52" s="27">
        <f>+[1]TOLIMA!U52</f>
        <v>0</v>
      </c>
      <c r="DA52" s="27">
        <f>+'[1]VALLE DEL CAUCA'!H52</f>
        <v>0</v>
      </c>
      <c r="DB52" s="27">
        <f>+'[1]VALLE DEL CAUCA'!G52</f>
        <v>0</v>
      </c>
      <c r="DC52" s="27">
        <f>+'[1]VALLE DEL CAUCA'!U52</f>
        <v>0</v>
      </c>
      <c r="DD52" s="27">
        <f>+[1]VAUPES!H52</f>
        <v>0</v>
      </c>
      <c r="DE52" s="27">
        <f>+[1]VAUPES!G52</f>
        <v>0</v>
      </c>
      <c r="DF52" s="27">
        <f>+[1]VAUPES!U52</f>
        <v>0</v>
      </c>
      <c r="DG52" s="27">
        <f>+[1]VICHADA!H52</f>
        <v>0</v>
      </c>
      <c r="DH52" s="27">
        <f>+[1]VICHADA!G52</f>
        <v>0</v>
      </c>
      <c r="DI52" s="27">
        <f>+[1]VICHADA!U52</f>
        <v>0</v>
      </c>
    </row>
    <row r="53" spans="1:113" ht="45" customHeight="1" x14ac:dyDescent="0.2">
      <c r="A53" s="21" t="s">
        <v>201</v>
      </c>
      <c r="B53" s="22" t="s">
        <v>167</v>
      </c>
      <c r="C53" s="23" t="s">
        <v>202</v>
      </c>
      <c r="D53" s="23" t="s">
        <v>203</v>
      </c>
      <c r="E53" s="41" t="s">
        <v>204</v>
      </c>
      <c r="F53" s="23" t="s">
        <v>71</v>
      </c>
      <c r="G53" s="25">
        <f t="shared" si="36"/>
        <v>1</v>
      </c>
      <c r="H53" s="26"/>
      <c r="I53" s="26"/>
      <c r="J53" s="27">
        <f t="shared" si="37"/>
        <v>100</v>
      </c>
      <c r="K53" s="27">
        <f t="shared" si="38"/>
        <v>100</v>
      </c>
      <c r="L53" s="27">
        <f>+'[1]OFICINAS NACIONALES'!H53</f>
        <v>100</v>
      </c>
      <c r="M53" s="27">
        <f>+'[1]OFICINAS NACIONALES'!G53</f>
        <v>0</v>
      </c>
      <c r="N53" s="27">
        <f>+'[1]OFICINAS NACIONALES'!U53</f>
        <v>100</v>
      </c>
      <c r="O53" s="27">
        <f t="shared" si="39"/>
        <v>0</v>
      </c>
      <c r="P53" s="27">
        <f t="shared" si="39"/>
        <v>0</v>
      </c>
      <c r="Q53" s="27">
        <f t="shared" si="39"/>
        <v>0</v>
      </c>
      <c r="R53" s="27">
        <f>+[1]AMAZONAS!H53</f>
        <v>0</v>
      </c>
      <c r="S53" s="27">
        <f>+[1]AMAZONAS!G53</f>
        <v>0</v>
      </c>
      <c r="T53" s="27">
        <f>+[1]AMAZONAS!U53</f>
        <v>0</v>
      </c>
      <c r="U53" s="27">
        <f>+[1]ANTIOQUIA!H53</f>
        <v>0</v>
      </c>
      <c r="V53" s="27">
        <f>+[1]ANTIOQUIA!G53</f>
        <v>0</v>
      </c>
      <c r="W53" s="27">
        <f>+[1]ANTIOQUIA!U53</f>
        <v>0</v>
      </c>
      <c r="X53" s="27">
        <f>+[1]ATLÁNTICO!H53</f>
        <v>0</v>
      </c>
      <c r="Y53" s="27">
        <f>+[1]ATLÁNTICO!G53</f>
        <v>0</v>
      </c>
      <c r="Z53" s="27">
        <f>+[1]ATLÁNTICO!U53</f>
        <v>0</v>
      </c>
      <c r="AA53" s="27">
        <f>+[1]ARAUCA!H53</f>
        <v>0</v>
      </c>
      <c r="AB53" s="27">
        <f>+[1]ARAUCA!G53</f>
        <v>0</v>
      </c>
      <c r="AC53" s="27">
        <f>+[1]ARAUCA!U53</f>
        <v>0</v>
      </c>
      <c r="AD53" s="27">
        <f>+[1]BOLIVAR!H53</f>
        <v>0</v>
      </c>
      <c r="AE53" s="27">
        <f>+[1]BOLIVAR!G53</f>
        <v>0</v>
      </c>
      <c r="AF53" s="27">
        <f>+[1]BOLIVAR!U53</f>
        <v>0</v>
      </c>
      <c r="AG53" s="27">
        <f>+[1]BOYACÁ!H53</f>
        <v>0</v>
      </c>
      <c r="AH53" s="27">
        <f>+[1]BOYACÁ!G53</f>
        <v>0</v>
      </c>
      <c r="AI53" s="27">
        <f>+[1]BOYACÁ!U53</f>
        <v>0</v>
      </c>
      <c r="AJ53" s="27">
        <f>+[1]CALDAS!H53</f>
        <v>0</v>
      </c>
      <c r="AK53" s="27">
        <f>+[1]CALDAS!G53</f>
        <v>0</v>
      </c>
      <c r="AL53" s="27">
        <f>+[1]CALDAS!U53</f>
        <v>0</v>
      </c>
      <c r="AM53" s="27">
        <f>+[1]CAQUETA!H53</f>
        <v>0</v>
      </c>
      <c r="AN53" s="27">
        <f>+[1]CAQUETA!G53</f>
        <v>0</v>
      </c>
      <c r="AO53" s="27">
        <f>+[1]CAQUETA!U53</f>
        <v>0</v>
      </c>
      <c r="AP53" s="27">
        <f>+[1]CASANARE!H53</f>
        <v>0</v>
      </c>
      <c r="AQ53" s="27">
        <f>+[1]CASANARE!G53</f>
        <v>0</v>
      </c>
      <c r="AR53" s="27">
        <f>+[1]CASANARE!U53</f>
        <v>0</v>
      </c>
      <c r="AS53" s="27">
        <f>+[1]CAUCA!H53</f>
        <v>0</v>
      </c>
      <c r="AT53" s="27">
        <f>+[1]CAUCA!G53</f>
        <v>0</v>
      </c>
      <c r="AU53" s="27">
        <f>+[1]CAUCA!U53</f>
        <v>0</v>
      </c>
      <c r="AV53" s="27">
        <f>+[1]CESAR!H53</f>
        <v>0</v>
      </c>
      <c r="AW53" s="27">
        <f>+[1]CESAR!G53</f>
        <v>0</v>
      </c>
      <c r="AX53" s="27">
        <f>+[1]CESAR!U53</f>
        <v>0</v>
      </c>
      <c r="AY53" s="27">
        <f>+[1]CHOCÓ!H53</f>
        <v>0</v>
      </c>
      <c r="AZ53" s="27">
        <f>+[1]CHOCÓ!G53</f>
        <v>0</v>
      </c>
      <c r="BA53" s="27">
        <f>+[1]CHOCÓ!U53</f>
        <v>0</v>
      </c>
      <c r="BB53" s="27">
        <f>+[1]CORDOBA!H53</f>
        <v>0</v>
      </c>
      <c r="BC53" s="27">
        <f>+[1]CORDOBA!G53</f>
        <v>0</v>
      </c>
      <c r="BD53" s="27">
        <f>+[1]CORDOBA!U53</f>
        <v>0</v>
      </c>
      <c r="BE53" s="27">
        <f>+[1]CUNDINAMARCA!H53</f>
        <v>0</v>
      </c>
      <c r="BF53" s="27">
        <f>+[1]CUNDINAMARCA!G53</f>
        <v>0</v>
      </c>
      <c r="BG53" s="27">
        <f>+[1]CUNDINAMARCA!U53</f>
        <v>0</v>
      </c>
      <c r="BH53" s="27">
        <f>+[1]GUAINIA!H53</f>
        <v>0</v>
      </c>
      <c r="BI53" s="27">
        <f>+[1]GUAINIA!G53</f>
        <v>0</v>
      </c>
      <c r="BJ53" s="27">
        <f>+[1]GUAINIA!U53</f>
        <v>0</v>
      </c>
      <c r="BK53" s="27">
        <f>+[1]GUAVIARE!H53</f>
        <v>0</v>
      </c>
      <c r="BL53" s="27">
        <f>+[1]GUAVIARE!G53</f>
        <v>0</v>
      </c>
      <c r="BM53" s="27">
        <f>+[1]GUAVIARE!U53</f>
        <v>0</v>
      </c>
      <c r="BN53" s="27">
        <f>+[1]HUILA!H53</f>
        <v>0</v>
      </c>
      <c r="BO53" s="27">
        <f>+[1]HUILA!G53</f>
        <v>0</v>
      </c>
      <c r="BP53" s="27">
        <f>+[1]HUILA!U53</f>
        <v>0</v>
      </c>
      <c r="BQ53" s="27">
        <f>+[1]GUAJIRA!H53</f>
        <v>0</v>
      </c>
      <c r="BR53" s="27">
        <f>+[1]GUAJIRA!G53</f>
        <v>0</v>
      </c>
      <c r="BS53" s="27">
        <f>+[1]GUAJIRA!U53</f>
        <v>0</v>
      </c>
      <c r="BT53" s="27">
        <f>+[1]MAGDALENA!H53</f>
        <v>0</v>
      </c>
      <c r="BU53" s="27">
        <f>+[1]MAGDALENA!G53</f>
        <v>0</v>
      </c>
      <c r="BV53" s="27">
        <f>+[1]MAGDALENA!U53</f>
        <v>0</v>
      </c>
      <c r="BW53" s="27">
        <f>+[1]META!H53</f>
        <v>0</v>
      </c>
      <c r="BX53" s="27">
        <f>+[1]META!G53</f>
        <v>0</v>
      </c>
      <c r="BY53" s="27">
        <f>+[1]META!U53</f>
        <v>0</v>
      </c>
      <c r="BZ53" s="27">
        <f>+[1]NARIÑO!H53</f>
        <v>0</v>
      </c>
      <c r="CA53" s="27">
        <f>+[1]NARIÑO!G53</f>
        <v>0</v>
      </c>
      <c r="CB53" s="27">
        <f>+[1]NARIÑO!U53</f>
        <v>0</v>
      </c>
      <c r="CC53" s="27">
        <f>+'[1]NORTE DE SANTANDER'!H53</f>
        <v>0</v>
      </c>
      <c r="CD53" s="27">
        <f>+'[1]NORTE DE SANTANDER'!G53</f>
        <v>0</v>
      </c>
      <c r="CE53" s="27">
        <f>+'[1]NORTE DE SANTANDER'!U53</f>
        <v>0</v>
      </c>
      <c r="CF53" s="27">
        <f>+[1]PUTUMAYO!H53</f>
        <v>0</v>
      </c>
      <c r="CG53" s="27">
        <f>+[1]PUTUMAYO!G53</f>
        <v>0</v>
      </c>
      <c r="CH53" s="27">
        <f>+[1]PUTUMAYO!U53</f>
        <v>0</v>
      </c>
      <c r="CI53" s="27">
        <f>+[1]QUINDIO!H53</f>
        <v>0</v>
      </c>
      <c r="CJ53" s="27">
        <f>+[1]QUINDIO!G53</f>
        <v>0</v>
      </c>
      <c r="CK53" s="27">
        <f>+[1]QUINDIO!U53</f>
        <v>0</v>
      </c>
      <c r="CL53" s="27">
        <f>+[1]RISARALDA!H53</f>
        <v>0</v>
      </c>
      <c r="CM53" s="27">
        <f>+[1]RISARALDA!G53</f>
        <v>0</v>
      </c>
      <c r="CN53" s="27">
        <f>+[1]RISARALDA!U53</f>
        <v>0</v>
      </c>
      <c r="CO53" s="27">
        <f>+'[1]SAN ANDRES'!H53</f>
        <v>0</v>
      </c>
      <c r="CP53" s="27">
        <f>+'[1]SAN ANDRES'!G53</f>
        <v>0</v>
      </c>
      <c r="CQ53" s="27">
        <f>+'[1]SAN ANDRES'!U53</f>
        <v>0</v>
      </c>
      <c r="CR53" s="27">
        <f>+[1]SANTANDER!H53</f>
        <v>0</v>
      </c>
      <c r="CS53" s="27">
        <f>+[1]SANTANDER!G53</f>
        <v>0</v>
      </c>
      <c r="CT53" s="27">
        <f>+[1]SANTANDER!U53</f>
        <v>0</v>
      </c>
      <c r="CU53" s="27">
        <f>+[1]SUCRE!H53</f>
        <v>0</v>
      </c>
      <c r="CV53" s="27">
        <f>+[1]SUCRE!G53</f>
        <v>0</v>
      </c>
      <c r="CW53" s="27">
        <f>+[1]SUCRE!U53</f>
        <v>0</v>
      </c>
      <c r="CX53" s="27">
        <f>+[1]TOLIMA!H53</f>
        <v>0</v>
      </c>
      <c r="CY53" s="27">
        <f>+[1]TOLIMA!G53</f>
        <v>0</v>
      </c>
      <c r="CZ53" s="27">
        <f>+[1]TOLIMA!U53</f>
        <v>0</v>
      </c>
      <c r="DA53" s="27">
        <f>+'[1]VALLE DEL CAUCA'!H53</f>
        <v>0</v>
      </c>
      <c r="DB53" s="27">
        <f>+'[1]VALLE DEL CAUCA'!G53</f>
        <v>0</v>
      </c>
      <c r="DC53" s="27">
        <f>+'[1]VALLE DEL CAUCA'!U53</f>
        <v>0</v>
      </c>
      <c r="DD53" s="27">
        <f>+[1]VAUPES!H53</f>
        <v>0</v>
      </c>
      <c r="DE53" s="27">
        <f>+[1]VAUPES!G53</f>
        <v>0</v>
      </c>
      <c r="DF53" s="27">
        <f>+[1]VAUPES!U53</f>
        <v>0</v>
      </c>
      <c r="DG53" s="27">
        <f>+[1]VICHADA!H53</f>
        <v>0</v>
      </c>
      <c r="DH53" s="27">
        <f>+[1]VICHADA!G53</f>
        <v>0</v>
      </c>
      <c r="DI53" s="27">
        <f>+[1]VICHADA!U53</f>
        <v>0</v>
      </c>
    </row>
    <row r="54" spans="1:113" ht="45" customHeight="1" x14ac:dyDescent="0.2">
      <c r="A54" s="44" t="s">
        <v>163</v>
      </c>
      <c r="B54" s="45" t="s">
        <v>164</v>
      </c>
      <c r="C54" s="46" t="s">
        <v>205</v>
      </c>
      <c r="D54" s="48"/>
      <c r="E54" s="49"/>
      <c r="F54" s="50" t="s">
        <v>58</v>
      </c>
      <c r="G54" s="47"/>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row>
    <row r="55" spans="1:113" ht="45" customHeight="1" x14ac:dyDescent="0.2">
      <c r="A55" s="30" t="s">
        <v>206</v>
      </c>
      <c r="B55" s="39" t="s">
        <v>167</v>
      </c>
      <c r="C55" s="23" t="s">
        <v>207</v>
      </c>
      <c r="D55" s="23" t="s">
        <v>208</v>
      </c>
      <c r="E55" s="51" t="s">
        <v>209</v>
      </c>
      <c r="F55" s="23" t="s">
        <v>71</v>
      </c>
      <c r="G55" s="25">
        <f t="shared" si="36"/>
        <v>1.1637898686679173</v>
      </c>
      <c r="H55" s="26"/>
      <c r="I55" s="26"/>
      <c r="J55" s="27">
        <f t="shared" ref="J55:J59" si="40">L55+O55</f>
        <v>5330</v>
      </c>
      <c r="K55" s="27">
        <f t="shared" ref="K55:K59" si="41">N55+Q55</f>
        <v>6203</v>
      </c>
      <c r="L55" s="27">
        <f>+'[1]OFICINAS NACIONALES'!H55</f>
        <v>0</v>
      </c>
      <c r="M55" s="27">
        <f>+'[1]OFICINAS NACIONALES'!G55</f>
        <v>0</v>
      </c>
      <c r="N55" s="27">
        <f>+'[1]OFICINAS NACIONALES'!U55</f>
        <v>0</v>
      </c>
      <c r="O55" s="27">
        <f t="shared" ref="O55:Q59" si="42">+R55+U55+X55+AA55+AD55+AG55+AJ55+AM55+AP55+AS55+AV55+AY55+BB55+BE55+BH55+BK55+BN55+BQ55+BT55+BW55+BZ55+CC55+CF55+CI55+CL55+CO55+CR55+CU55+CX55+DA55+DD55+DG55</f>
        <v>5330</v>
      </c>
      <c r="P55" s="27">
        <f t="shared" si="42"/>
        <v>175</v>
      </c>
      <c r="Q55" s="27">
        <f t="shared" si="42"/>
        <v>6203</v>
      </c>
      <c r="R55" s="27">
        <f>+[1]AMAZONAS!H55</f>
        <v>0</v>
      </c>
      <c r="S55" s="27">
        <f>+[1]AMAZONAS!G55</f>
        <v>0</v>
      </c>
      <c r="T55" s="27">
        <f>+[1]AMAZONAS!U55</f>
        <v>0</v>
      </c>
      <c r="U55" s="27">
        <f>+[1]ANTIOQUIA!H55</f>
        <v>370</v>
      </c>
      <c r="V55" s="27">
        <f>+[1]ANTIOQUIA!G55</f>
        <v>0</v>
      </c>
      <c r="W55" s="27">
        <f>+[1]ANTIOQUIA!U55</f>
        <v>387</v>
      </c>
      <c r="X55" s="27">
        <f>+[1]ATLÁNTICO!H55</f>
        <v>90</v>
      </c>
      <c r="Y55" s="27">
        <f>+[1]ATLÁNTICO!G55</f>
        <v>0</v>
      </c>
      <c r="Z55" s="27">
        <f>+[1]ATLÁNTICO!U55</f>
        <v>90</v>
      </c>
      <c r="AA55" s="27">
        <f>+[1]ARAUCA!H55</f>
        <v>250</v>
      </c>
      <c r="AB55" s="27">
        <f>+[1]ARAUCA!G55</f>
        <v>0</v>
      </c>
      <c r="AC55" s="27">
        <f>+[1]ARAUCA!U55</f>
        <v>251</v>
      </c>
      <c r="AD55" s="27">
        <f>+[1]BOLIVAR!H55</f>
        <v>80</v>
      </c>
      <c r="AE55" s="27">
        <f>+[1]BOLIVAR!G55</f>
        <v>0</v>
      </c>
      <c r="AF55" s="27">
        <f>+[1]BOLIVAR!U55</f>
        <v>80</v>
      </c>
      <c r="AG55" s="27">
        <f>+[1]BOYACÁ!H55</f>
        <v>50</v>
      </c>
      <c r="AH55" s="27">
        <f>+[1]BOYACÁ!G55</f>
        <v>0</v>
      </c>
      <c r="AI55" s="27">
        <f>+[1]BOYACÁ!U55</f>
        <v>55</v>
      </c>
      <c r="AJ55" s="27">
        <f>+[1]CALDAS!H55</f>
        <v>350</v>
      </c>
      <c r="AK55" s="27">
        <f>+[1]CALDAS!G55</f>
        <v>0</v>
      </c>
      <c r="AL55" s="27">
        <f>+[1]CALDAS!U55</f>
        <v>331</v>
      </c>
      <c r="AM55" s="27">
        <f>+[1]CAQUETA!H55</f>
        <v>50</v>
      </c>
      <c r="AN55" s="27">
        <f>+[1]CAQUETA!G55</f>
        <v>0</v>
      </c>
      <c r="AO55" s="27">
        <f>+[1]CAQUETA!U55</f>
        <v>60</v>
      </c>
      <c r="AP55" s="27">
        <f>+[1]CASANARE!H55</f>
        <v>70</v>
      </c>
      <c r="AQ55" s="27">
        <f>+[1]CASANARE!G55</f>
        <v>0</v>
      </c>
      <c r="AR55" s="27">
        <f>+[1]CASANARE!U55</f>
        <v>133</v>
      </c>
      <c r="AS55" s="27">
        <f>+[1]CAUCA!H55</f>
        <v>150</v>
      </c>
      <c r="AT55" s="27">
        <f>+[1]CAUCA!G55</f>
        <v>0</v>
      </c>
      <c r="AU55" s="27">
        <f>+[1]CAUCA!U55</f>
        <v>106</v>
      </c>
      <c r="AV55" s="27">
        <f>+[1]CESAR!H55</f>
        <v>100</v>
      </c>
      <c r="AW55" s="27">
        <f>+[1]CESAR!G55</f>
        <v>0</v>
      </c>
      <c r="AX55" s="27">
        <f>+[1]CESAR!U55</f>
        <v>146</v>
      </c>
      <c r="AY55" s="27">
        <f>+[1]CHOCÓ!H55</f>
        <v>0</v>
      </c>
      <c r="AZ55" s="27">
        <f>+[1]CHOCÓ!G55</f>
        <v>0</v>
      </c>
      <c r="BA55" s="27">
        <f>+[1]CHOCÓ!U55</f>
        <v>0</v>
      </c>
      <c r="BB55" s="27">
        <f>+[1]CORDOBA!H55</f>
        <v>100</v>
      </c>
      <c r="BC55" s="27">
        <f>+[1]CORDOBA!G55</f>
        <v>0</v>
      </c>
      <c r="BD55" s="27">
        <f>+[1]CORDOBA!U55</f>
        <v>204</v>
      </c>
      <c r="BE55" s="27">
        <f>+[1]CUNDINAMARCA!H55</f>
        <v>270</v>
      </c>
      <c r="BF55" s="27">
        <f>+[1]CUNDINAMARCA!G55</f>
        <v>0</v>
      </c>
      <c r="BG55" s="27">
        <f>+[1]CUNDINAMARCA!U55</f>
        <v>247</v>
      </c>
      <c r="BH55" s="27">
        <f>+[1]GUAINIA!H55</f>
        <v>0</v>
      </c>
      <c r="BI55" s="27">
        <f>+[1]GUAINIA!G55</f>
        <v>0</v>
      </c>
      <c r="BJ55" s="27">
        <f>+[1]GUAINIA!U55</f>
        <v>0</v>
      </c>
      <c r="BK55" s="27">
        <f>+[1]GUAVIARE!H55</f>
        <v>60</v>
      </c>
      <c r="BL55" s="27">
        <f>+[1]GUAVIARE!G55</f>
        <v>0</v>
      </c>
      <c r="BM55" s="27">
        <f>+[1]GUAVIARE!U55</f>
        <v>60</v>
      </c>
      <c r="BN55" s="27">
        <f>+[1]HUILA!H55</f>
        <v>150</v>
      </c>
      <c r="BO55" s="27">
        <f>+[1]HUILA!G55</f>
        <v>0</v>
      </c>
      <c r="BP55" s="27">
        <f>+[1]HUILA!U55</f>
        <v>452</v>
      </c>
      <c r="BQ55" s="27">
        <f>+[1]GUAJIRA!H55</f>
        <v>100</v>
      </c>
      <c r="BR55" s="27">
        <f>+[1]GUAJIRA!G55</f>
        <v>0</v>
      </c>
      <c r="BS55" s="27">
        <f>+[1]GUAJIRA!U55</f>
        <v>400</v>
      </c>
      <c r="BT55" s="27">
        <f>+[1]MAGDALENA!H55</f>
        <v>150</v>
      </c>
      <c r="BU55" s="27">
        <f>+[1]MAGDALENA!G55</f>
        <v>0</v>
      </c>
      <c r="BV55" s="27">
        <f>+[1]MAGDALENA!U55</f>
        <v>150</v>
      </c>
      <c r="BW55" s="27">
        <f>+[1]META!H55</f>
        <v>170</v>
      </c>
      <c r="BX55" s="27">
        <f>+[1]META!G55</f>
        <v>0</v>
      </c>
      <c r="BY55" s="27">
        <f>+[1]META!U55</f>
        <v>213</v>
      </c>
      <c r="BZ55" s="27">
        <f>+[1]NARIÑO!H55</f>
        <v>120</v>
      </c>
      <c r="CA55" s="27">
        <f>+[1]NARIÑO!G55</f>
        <v>0</v>
      </c>
      <c r="CB55" s="27">
        <f>+[1]NARIÑO!U55</f>
        <v>236</v>
      </c>
      <c r="CC55" s="27">
        <f>+'[1]NORTE DE SANTANDER'!H55</f>
        <v>170</v>
      </c>
      <c r="CD55" s="27">
        <f>+'[1]NORTE DE SANTANDER'!G55</f>
        <v>0</v>
      </c>
      <c r="CE55" s="27">
        <f>+'[1]NORTE DE SANTANDER'!U55</f>
        <v>172</v>
      </c>
      <c r="CF55" s="27">
        <f>+[1]PUTUMAYO!H55</f>
        <v>0</v>
      </c>
      <c r="CG55" s="27">
        <f>+[1]PUTUMAYO!G55</f>
        <v>0</v>
      </c>
      <c r="CH55" s="27">
        <f>+[1]PUTUMAYO!U55</f>
        <v>0</v>
      </c>
      <c r="CI55" s="27">
        <f>+[1]QUINDIO!H55</f>
        <v>350</v>
      </c>
      <c r="CJ55" s="27">
        <f>+[1]QUINDIO!G55</f>
        <v>0</v>
      </c>
      <c r="CK55" s="27">
        <f>+[1]QUINDIO!U55</f>
        <v>426</v>
      </c>
      <c r="CL55" s="27">
        <f>+[1]RISARALDA!H55</f>
        <v>370</v>
      </c>
      <c r="CM55" s="27">
        <f>+[1]RISARALDA!G55</f>
        <v>0</v>
      </c>
      <c r="CN55" s="27">
        <f>+[1]RISARALDA!U55</f>
        <v>372</v>
      </c>
      <c r="CO55" s="27">
        <f>+'[1]SAN ANDRES'!H55</f>
        <v>180</v>
      </c>
      <c r="CP55" s="27">
        <f>+'[1]SAN ANDRES'!G55</f>
        <v>175</v>
      </c>
      <c r="CQ55" s="27">
        <f>+'[1]SAN ANDRES'!U55</f>
        <v>120</v>
      </c>
      <c r="CR55" s="27">
        <f>+[1]SANTANDER!H55</f>
        <v>330</v>
      </c>
      <c r="CS55" s="27">
        <f>+[1]SANTANDER!G55</f>
        <v>0</v>
      </c>
      <c r="CT55" s="27">
        <f>+[1]SANTANDER!U55</f>
        <v>249</v>
      </c>
      <c r="CU55" s="27">
        <f>+[1]SUCRE!H55</f>
        <v>250</v>
      </c>
      <c r="CV55" s="27">
        <f>+[1]SUCRE!G55</f>
        <v>0</v>
      </c>
      <c r="CW55" s="27">
        <f>+[1]SUCRE!U55</f>
        <v>317</v>
      </c>
      <c r="CX55" s="27">
        <f>+[1]TOLIMA!H55</f>
        <v>350</v>
      </c>
      <c r="CY55" s="27">
        <f>+[1]TOLIMA!G55</f>
        <v>0</v>
      </c>
      <c r="CZ55" s="27">
        <f>+[1]TOLIMA!U55</f>
        <v>236</v>
      </c>
      <c r="DA55" s="27">
        <f>+'[1]VALLE DEL CAUCA'!H55</f>
        <v>400</v>
      </c>
      <c r="DB55" s="27">
        <f>+'[1]VALLE DEL CAUCA'!G55</f>
        <v>0</v>
      </c>
      <c r="DC55" s="27">
        <f>+'[1]VALLE DEL CAUCA'!U55</f>
        <v>400</v>
      </c>
      <c r="DD55" s="27">
        <f>+[1]VAUPES!H55</f>
        <v>0</v>
      </c>
      <c r="DE55" s="27">
        <f>+[1]VAUPES!G55</f>
        <v>0</v>
      </c>
      <c r="DF55" s="27">
        <f>+[1]VAUPES!U55</f>
        <v>0</v>
      </c>
      <c r="DG55" s="27">
        <f>+[1]VICHADA!H55</f>
        <v>250</v>
      </c>
      <c r="DH55" s="27">
        <f>+[1]VICHADA!G55</f>
        <v>0</v>
      </c>
      <c r="DI55" s="27">
        <f>+[1]VICHADA!U55</f>
        <v>310</v>
      </c>
    </row>
    <row r="56" spans="1:113" s="28" customFormat="1" ht="45" customHeight="1" x14ac:dyDescent="0.2">
      <c r="A56" s="30" t="s">
        <v>210</v>
      </c>
      <c r="B56" s="39" t="s">
        <v>167</v>
      </c>
      <c r="C56" s="23" t="s">
        <v>211</v>
      </c>
      <c r="D56" s="23" t="s">
        <v>208</v>
      </c>
      <c r="E56" s="52" t="s">
        <v>209</v>
      </c>
      <c r="F56" s="24" t="s">
        <v>58</v>
      </c>
      <c r="G56" s="25">
        <f t="shared" si="36"/>
        <v>3.2222222222222223</v>
      </c>
      <c r="H56" s="26"/>
      <c r="I56" s="26"/>
      <c r="J56" s="27">
        <f t="shared" si="40"/>
        <v>9</v>
      </c>
      <c r="K56" s="27">
        <f t="shared" si="41"/>
        <v>29</v>
      </c>
      <c r="L56" s="27">
        <f>+'[1]OFICINAS NACIONALES'!H56</f>
        <v>0</v>
      </c>
      <c r="M56" s="27">
        <f>+'[1]OFICINAS NACIONALES'!G56</f>
        <v>0</v>
      </c>
      <c r="N56" s="27">
        <f>+'[1]OFICINAS NACIONALES'!U56</f>
        <v>0</v>
      </c>
      <c r="O56" s="27">
        <f t="shared" si="42"/>
        <v>9</v>
      </c>
      <c r="P56" s="27">
        <f t="shared" si="42"/>
        <v>0</v>
      </c>
      <c r="Q56" s="27">
        <f t="shared" si="42"/>
        <v>29</v>
      </c>
      <c r="R56" s="27">
        <f>+[1]AMAZONAS!H56</f>
        <v>0</v>
      </c>
      <c r="S56" s="27">
        <f>+[1]AMAZONAS!G56</f>
        <v>0</v>
      </c>
      <c r="T56" s="27">
        <f>+[1]AMAZONAS!U56</f>
        <v>0</v>
      </c>
      <c r="U56" s="27">
        <f>+[1]ANTIOQUIA!H56</f>
        <v>1</v>
      </c>
      <c r="V56" s="27">
        <f>+[1]ANTIOQUIA!G56</f>
        <v>0</v>
      </c>
      <c r="W56" s="27">
        <f>+[1]ANTIOQUIA!U56</f>
        <v>1</v>
      </c>
      <c r="X56" s="27">
        <f>+[1]ATLÁNTICO!H56</f>
        <v>0</v>
      </c>
      <c r="Y56" s="27">
        <f>+[1]ATLÁNTICO!G56</f>
        <v>0</v>
      </c>
      <c r="Z56" s="27">
        <f>+[1]ATLÁNTICO!U56</f>
        <v>0</v>
      </c>
      <c r="AA56" s="27">
        <f>+[1]ARAUCA!H56</f>
        <v>0</v>
      </c>
      <c r="AB56" s="27">
        <f>+[1]ARAUCA!G56</f>
        <v>0</v>
      </c>
      <c r="AC56" s="27">
        <f>+[1]ARAUCA!U56</f>
        <v>0</v>
      </c>
      <c r="AD56" s="27">
        <f>+[1]BOLIVAR!H56</f>
        <v>1</v>
      </c>
      <c r="AE56" s="27">
        <f>+[1]BOLIVAR!G56</f>
        <v>0</v>
      </c>
      <c r="AF56" s="27">
        <f>+[1]BOLIVAR!U56</f>
        <v>1</v>
      </c>
      <c r="AG56" s="27">
        <f>+[1]BOYACÁ!H56</f>
        <v>0</v>
      </c>
      <c r="AH56" s="27">
        <f>+[1]BOYACÁ!G56</f>
        <v>0</v>
      </c>
      <c r="AI56" s="27">
        <f>+[1]BOYACÁ!U56</f>
        <v>0</v>
      </c>
      <c r="AJ56" s="53">
        <f>+[1]CALDAS!H56</f>
        <v>1</v>
      </c>
      <c r="AK56" s="53">
        <f>+[1]CALDAS!G56</f>
        <v>0</v>
      </c>
      <c r="AL56" s="53">
        <f>+[1]CALDAS!U56</f>
        <v>0</v>
      </c>
      <c r="AM56" s="27">
        <f>+[1]CAQUETA!H56</f>
        <v>0</v>
      </c>
      <c r="AN56" s="27">
        <f>+[1]CAQUETA!G56</f>
        <v>0</v>
      </c>
      <c r="AO56" s="27">
        <f>+[1]CAQUETA!U56</f>
        <v>0</v>
      </c>
      <c r="AP56" s="27">
        <f>+[1]CASANARE!H56</f>
        <v>0</v>
      </c>
      <c r="AQ56" s="27">
        <f>+[1]CASANARE!G56</f>
        <v>0</v>
      </c>
      <c r="AR56" s="27">
        <f>+[1]CASANARE!U56</f>
        <v>0</v>
      </c>
      <c r="AS56" s="27">
        <f>+[1]CAUCA!H56</f>
        <v>0</v>
      </c>
      <c r="AT56" s="27">
        <f>+[1]CAUCA!G56</f>
        <v>0</v>
      </c>
      <c r="AU56" s="27">
        <f>+[1]CAUCA!U56</f>
        <v>0</v>
      </c>
      <c r="AV56" s="27">
        <f>+[1]CESAR!H56</f>
        <v>0</v>
      </c>
      <c r="AW56" s="27">
        <f>+[1]CESAR!G56</f>
        <v>0</v>
      </c>
      <c r="AX56" s="27">
        <f>+[1]CESAR!U56</f>
        <v>0</v>
      </c>
      <c r="AY56" s="27">
        <f>+[1]CHOCÓ!H56</f>
        <v>0</v>
      </c>
      <c r="AZ56" s="27">
        <f>+[1]CHOCÓ!G56</f>
        <v>0</v>
      </c>
      <c r="BA56" s="27">
        <f>+[1]CHOCÓ!U56</f>
        <v>0</v>
      </c>
      <c r="BB56" s="27">
        <f>+[1]CORDOBA!H56</f>
        <v>0</v>
      </c>
      <c r="BC56" s="27">
        <f>+[1]CORDOBA!G56</f>
        <v>0</v>
      </c>
      <c r="BD56" s="27">
        <f>+[1]CORDOBA!U56</f>
        <v>3</v>
      </c>
      <c r="BE56" s="27">
        <f>+[1]CUNDINAMARCA!H56</f>
        <v>1</v>
      </c>
      <c r="BF56" s="27">
        <f>+[1]CUNDINAMARCA!G56</f>
        <v>0</v>
      </c>
      <c r="BG56" s="27">
        <f>+[1]CUNDINAMARCA!U56</f>
        <v>1</v>
      </c>
      <c r="BH56" s="27">
        <f>+[1]GUAINIA!H56</f>
        <v>0</v>
      </c>
      <c r="BI56" s="27">
        <f>+[1]GUAINIA!G56</f>
        <v>0</v>
      </c>
      <c r="BJ56" s="27">
        <f>+[1]GUAINIA!U56</f>
        <v>0</v>
      </c>
      <c r="BK56" s="27">
        <f>+[1]GUAVIARE!H56</f>
        <v>0</v>
      </c>
      <c r="BL56" s="27">
        <f>+[1]GUAVIARE!G56</f>
        <v>0</v>
      </c>
      <c r="BM56" s="27">
        <f>+[1]GUAVIARE!U56</f>
        <v>0</v>
      </c>
      <c r="BN56" s="27">
        <f>+[1]HUILA!H56</f>
        <v>0</v>
      </c>
      <c r="BO56" s="27">
        <f>+[1]HUILA!G56</f>
        <v>0</v>
      </c>
      <c r="BP56" s="27">
        <f>+[1]HUILA!U56</f>
        <v>0</v>
      </c>
      <c r="BQ56" s="27">
        <f>+[1]GUAJIRA!H56</f>
        <v>0</v>
      </c>
      <c r="BR56" s="27">
        <f>+[1]GUAJIRA!G56</f>
        <v>0</v>
      </c>
      <c r="BS56" s="27">
        <f>+[1]GUAJIRA!U56</f>
        <v>18</v>
      </c>
      <c r="BT56" s="27">
        <f>+[1]MAGDALENA!H56</f>
        <v>0</v>
      </c>
      <c r="BU56" s="27">
        <f>+[1]MAGDALENA!G56</f>
        <v>0</v>
      </c>
      <c r="BV56" s="27">
        <f>+[1]MAGDALENA!U56</f>
        <v>0</v>
      </c>
      <c r="BW56" s="27">
        <f>+[1]META!H56</f>
        <v>1</v>
      </c>
      <c r="BX56" s="27">
        <f>+[1]META!G56</f>
        <v>0</v>
      </c>
      <c r="BY56" s="27">
        <f>+[1]META!U56</f>
        <v>0</v>
      </c>
      <c r="BZ56" s="27">
        <f>+[1]NARIÑO!H56</f>
        <v>0</v>
      </c>
      <c r="CA56" s="27">
        <f>+[1]NARIÑO!G56</f>
        <v>0</v>
      </c>
      <c r="CB56" s="27">
        <f>+[1]NARIÑO!U56</f>
        <v>0</v>
      </c>
      <c r="CC56" s="27">
        <f>+'[1]NORTE DE SANTANDER'!H56</f>
        <v>0</v>
      </c>
      <c r="CD56" s="27">
        <f>+'[1]NORTE DE SANTANDER'!G56</f>
        <v>0</v>
      </c>
      <c r="CE56" s="27">
        <f>+'[1]NORTE DE SANTANDER'!U56</f>
        <v>0</v>
      </c>
      <c r="CF56" s="27">
        <f>+[1]PUTUMAYO!H56</f>
        <v>0</v>
      </c>
      <c r="CG56" s="27">
        <f>+[1]PUTUMAYO!G56</f>
        <v>0</v>
      </c>
      <c r="CH56" s="27">
        <f>+[1]PUTUMAYO!U56</f>
        <v>0</v>
      </c>
      <c r="CI56" s="27">
        <f>+[1]QUINDIO!H56</f>
        <v>0</v>
      </c>
      <c r="CJ56" s="27">
        <f>+[1]QUINDIO!G56</f>
        <v>0</v>
      </c>
      <c r="CK56" s="27">
        <f>+[1]QUINDIO!U56</f>
        <v>0</v>
      </c>
      <c r="CL56" s="27">
        <f>+[1]RISARALDA!H56</f>
        <v>1</v>
      </c>
      <c r="CM56" s="27">
        <f>+[1]RISARALDA!G56</f>
        <v>0</v>
      </c>
      <c r="CN56" s="27">
        <f>+[1]RISARALDA!U56</f>
        <v>1</v>
      </c>
      <c r="CO56" s="27">
        <f>+'[1]SAN ANDRES'!H56</f>
        <v>0</v>
      </c>
      <c r="CP56" s="27">
        <f>+'[1]SAN ANDRES'!G56</f>
        <v>0</v>
      </c>
      <c r="CQ56" s="27">
        <f>+'[1]SAN ANDRES'!U56</f>
        <v>2</v>
      </c>
      <c r="CR56" s="27">
        <f>+[1]SANTANDER!H56</f>
        <v>1</v>
      </c>
      <c r="CS56" s="27">
        <f>+[1]SANTANDER!G56</f>
        <v>0</v>
      </c>
      <c r="CT56" s="27">
        <f>+[1]SANTANDER!U56</f>
        <v>1</v>
      </c>
      <c r="CU56" s="27">
        <f>+[1]SUCRE!H56</f>
        <v>0</v>
      </c>
      <c r="CV56" s="27">
        <f>+[1]SUCRE!G56</f>
        <v>0</v>
      </c>
      <c r="CW56" s="27">
        <f>+[1]SUCRE!U56</f>
        <v>0</v>
      </c>
      <c r="CX56" s="27">
        <f>+[1]TOLIMA!H56</f>
        <v>1</v>
      </c>
      <c r="CY56" s="27">
        <f>+[1]TOLIMA!G56</f>
        <v>0</v>
      </c>
      <c r="CZ56" s="27">
        <f>+[1]TOLIMA!U56</f>
        <v>0</v>
      </c>
      <c r="DA56" s="27">
        <f>+'[1]VALLE DEL CAUCA'!H56</f>
        <v>1</v>
      </c>
      <c r="DB56" s="27">
        <f>+'[1]VALLE DEL CAUCA'!G56</f>
        <v>0</v>
      </c>
      <c r="DC56" s="27">
        <f>+'[1]VALLE DEL CAUCA'!U56</f>
        <v>1</v>
      </c>
      <c r="DD56" s="27">
        <f>+[1]VAUPES!H56</f>
        <v>0</v>
      </c>
      <c r="DE56" s="27">
        <f>+[1]VAUPES!G56</f>
        <v>0</v>
      </c>
      <c r="DF56" s="27">
        <f>+[1]VAUPES!U56</f>
        <v>0</v>
      </c>
      <c r="DG56" s="27">
        <f>+[1]VICHADA!H56</f>
        <v>0</v>
      </c>
      <c r="DH56" s="27">
        <f>+[1]VICHADA!G56</f>
        <v>0</v>
      </c>
      <c r="DI56" s="27">
        <f>+[1]VICHADA!U56</f>
        <v>0</v>
      </c>
    </row>
    <row r="57" spans="1:113" ht="45" customHeight="1" x14ac:dyDescent="0.2">
      <c r="A57" s="30" t="s">
        <v>212</v>
      </c>
      <c r="B57" s="39" t="s">
        <v>167</v>
      </c>
      <c r="C57" s="23" t="s">
        <v>213</v>
      </c>
      <c r="D57" s="23" t="s">
        <v>214</v>
      </c>
      <c r="E57" s="51" t="s">
        <v>215</v>
      </c>
      <c r="F57" s="23" t="s">
        <v>216</v>
      </c>
      <c r="G57" s="25">
        <f t="shared" si="36"/>
        <v>0.33333333333333331</v>
      </c>
      <c r="H57" s="26"/>
      <c r="I57" s="26"/>
      <c r="J57" s="27">
        <f t="shared" si="40"/>
        <v>3</v>
      </c>
      <c r="K57" s="27">
        <f t="shared" si="41"/>
        <v>1</v>
      </c>
      <c r="L57" s="27">
        <f>+'[1]OFICINAS NACIONALES'!H57</f>
        <v>1</v>
      </c>
      <c r="M57" s="27">
        <f>+'[1]OFICINAS NACIONALES'!G57</f>
        <v>0</v>
      </c>
      <c r="N57" s="27">
        <f>+'[1]OFICINAS NACIONALES'!U57</f>
        <v>1</v>
      </c>
      <c r="O57" s="27">
        <f t="shared" si="42"/>
        <v>2</v>
      </c>
      <c r="P57" s="27">
        <f t="shared" si="42"/>
        <v>2</v>
      </c>
      <c r="Q57" s="27">
        <f t="shared" si="42"/>
        <v>0</v>
      </c>
      <c r="R57" s="27">
        <f>+[1]AMAZONAS!H57</f>
        <v>0</v>
      </c>
      <c r="S57" s="27">
        <f>+[1]AMAZONAS!G57</f>
        <v>0</v>
      </c>
      <c r="T57" s="27">
        <f>+[1]AMAZONAS!U57</f>
        <v>0</v>
      </c>
      <c r="U57" s="27">
        <f>+[1]ANTIOQUIA!H57</f>
        <v>0</v>
      </c>
      <c r="V57" s="27">
        <f>+[1]ANTIOQUIA!G57</f>
        <v>0</v>
      </c>
      <c r="W57" s="27">
        <f>+[1]ANTIOQUIA!U57</f>
        <v>0</v>
      </c>
      <c r="X57" s="27">
        <f>+[1]ATLÁNTICO!H57</f>
        <v>0</v>
      </c>
      <c r="Y57" s="27">
        <f>+[1]ATLÁNTICO!G57</f>
        <v>0</v>
      </c>
      <c r="Z57" s="27">
        <f>+[1]ATLÁNTICO!U57</f>
        <v>0</v>
      </c>
      <c r="AA57" s="27">
        <f>+[1]ARAUCA!H57</f>
        <v>0</v>
      </c>
      <c r="AB57" s="27">
        <f>+[1]ARAUCA!G57</f>
        <v>0</v>
      </c>
      <c r="AC57" s="27">
        <f>+[1]ARAUCA!U57</f>
        <v>0</v>
      </c>
      <c r="AD57" s="27">
        <f>+[1]BOLIVAR!H57</f>
        <v>0</v>
      </c>
      <c r="AE57" s="27">
        <f>+[1]BOLIVAR!G57</f>
        <v>0</v>
      </c>
      <c r="AF57" s="27">
        <f>+[1]BOLIVAR!U57</f>
        <v>0</v>
      </c>
      <c r="AG57" s="27">
        <f>+[1]BOYACÁ!H57</f>
        <v>0</v>
      </c>
      <c r="AH57" s="27">
        <f>+[1]BOYACÁ!G57</f>
        <v>0</v>
      </c>
      <c r="AI57" s="27">
        <f>+[1]BOYACÁ!U57</f>
        <v>0</v>
      </c>
      <c r="AJ57" s="27">
        <f>+[1]CALDAS!H57</f>
        <v>0</v>
      </c>
      <c r="AK57" s="27">
        <f>+[1]CALDAS!G57</f>
        <v>0</v>
      </c>
      <c r="AL57" s="27">
        <f>+[1]CALDAS!U57</f>
        <v>0</v>
      </c>
      <c r="AM57" s="27">
        <f>+[1]CAQUETA!H57</f>
        <v>0</v>
      </c>
      <c r="AN57" s="27">
        <f>+[1]CAQUETA!G57</f>
        <v>0</v>
      </c>
      <c r="AO57" s="27">
        <f>+[1]CAQUETA!U57</f>
        <v>0</v>
      </c>
      <c r="AP57" s="27">
        <f>+[1]CASANARE!H57</f>
        <v>0</v>
      </c>
      <c r="AQ57" s="27">
        <f>+[1]CASANARE!G57</f>
        <v>0</v>
      </c>
      <c r="AR57" s="27">
        <f>+[1]CASANARE!U57</f>
        <v>0</v>
      </c>
      <c r="AS57" s="27">
        <f>+[1]CAUCA!H57</f>
        <v>0</v>
      </c>
      <c r="AT57" s="27">
        <f>+[1]CAUCA!G57</f>
        <v>0</v>
      </c>
      <c r="AU57" s="27">
        <f>+[1]CAUCA!U57</f>
        <v>0</v>
      </c>
      <c r="AV57" s="27">
        <f>+[1]CESAR!H57</f>
        <v>0</v>
      </c>
      <c r="AW57" s="27">
        <f>+[1]CESAR!G57</f>
        <v>0</v>
      </c>
      <c r="AX57" s="27">
        <f>+[1]CESAR!U57</f>
        <v>0</v>
      </c>
      <c r="AY57" s="27">
        <f>+[1]CHOCÓ!H57</f>
        <v>0</v>
      </c>
      <c r="AZ57" s="27">
        <f>+[1]CHOCÓ!G57</f>
        <v>0</v>
      </c>
      <c r="BA57" s="27">
        <f>+[1]CHOCÓ!U57</f>
        <v>0</v>
      </c>
      <c r="BB57" s="27">
        <f>+[1]CORDOBA!H57</f>
        <v>0</v>
      </c>
      <c r="BC57" s="27">
        <f>+[1]CORDOBA!G57</f>
        <v>0</v>
      </c>
      <c r="BD57" s="27">
        <f>+[1]CORDOBA!U57</f>
        <v>0</v>
      </c>
      <c r="BE57" s="27">
        <f>+[1]CUNDINAMARCA!H57</f>
        <v>0</v>
      </c>
      <c r="BF57" s="27">
        <f>+[1]CUNDINAMARCA!G57</f>
        <v>0</v>
      </c>
      <c r="BG57" s="27">
        <f>+[1]CUNDINAMARCA!U57</f>
        <v>0</v>
      </c>
      <c r="BH57" s="27">
        <f>+[1]GUAINIA!H57</f>
        <v>0</v>
      </c>
      <c r="BI57" s="27">
        <f>+[1]GUAINIA!G57</f>
        <v>0</v>
      </c>
      <c r="BJ57" s="27">
        <f>+[1]GUAINIA!U57</f>
        <v>0</v>
      </c>
      <c r="BK57" s="27">
        <f>+[1]GUAVIARE!H57</f>
        <v>0</v>
      </c>
      <c r="BL57" s="27">
        <f>+[1]GUAVIARE!G57</f>
        <v>0</v>
      </c>
      <c r="BM57" s="27">
        <f>+[1]GUAVIARE!U57</f>
        <v>0</v>
      </c>
      <c r="BN57" s="27">
        <f>+[1]HUILA!H57</f>
        <v>0</v>
      </c>
      <c r="BO57" s="27">
        <f>+[1]HUILA!G57</f>
        <v>0</v>
      </c>
      <c r="BP57" s="27">
        <f>+[1]HUILA!U57</f>
        <v>0</v>
      </c>
      <c r="BQ57" s="27">
        <f>+[1]GUAJIRA!H57</f>
        <v>0</v>
      </c>
      <c r="BR57" s="27">
        <f>+[1]GUAJIRA!G57</f>
        <v>0</v>
      </c>
      <c r="BS57" s="27">
        <f>+[1]GUAJIRA!U57</f>
        <v>0</v>
      </c>
      <c r="BT57" s="27">
        <f>+[1]MAGDALENA!H57</f>
        <v>0</v>
      </c>
      <c r="BU57" s="27">
        <f>+[1]MAGDALENA!G57</f>
        <v>0</v>
      </c>
      <c r="BV57" s="27">
        <f>+[1]MAGDALENA!U57</f>
        <v>0</v>
      </c>
      <c r="BW57" s="27">
        <f>+[1]META!H57</f>
        <v>0</v>
      </c>
      <c r="BX57" s="27">
        <f>+[1]META!G57</f>
        <v>0</v>
      </c>
      <c r="BY57" s="27">
        <f>+[1]META!U57</f>
        <v>0</v>
      </c>
      <c r="BZ57" s="27">
        <f>+[1]NARIÑO!H57</f>
        <v>0</v>
      </c>
      <c r="CA57" s="27">
        <f>+[1]NARIÑO!G57</f>
        <v>0</v>
      </c>
      <c r="CB57" s="27">
        <f>+[1]NARIÑO!U57</f>
        <v>0</v>
      </c>
      <c r="CC57" s="27">
        <f>+'[1]NORTE DE SANTANDER'!H57</f>
        <v>0</v>
      </c>
      <c r="CD57" s="27">
        <f>+'[1]NORTE DE SANTANDER'!G57</f>
        <v>0</v>
      </c>
      <c r="CE57" s="27">
        <f>+'[1]NORTE DE SANTANDER'!U57</f>
        <v>0</v>
      </c>
      <c r="CF57" s="27">
        <f>+[1]PUTUMAYO!H57</f>
        <v>0</v>
      </c>
      <c r="CG57" s="27">
        <f>+[1]PUTUMAYO!G57</f>
        <v>0</v>
      </c>
      <c r="CH57" s="27">
        <f>+[1]PUTUMAYO!U57</f>
        <v>0</v>
      </c>
      <c r="CI57" s="27">
        <f>+[1]QUINDIO!H57</f>
        <v>0</v>
      </c>
      <c r="CJ57" s="27">
        <f>+[1]QUINDIO!G57</f>
        <v>0</v>
      </c>
      <c r="CK57" s="27">
        <f>+[1]QUINDIO!U57</f>
        <v>0</v>
      </c>
      <c r="CL57" s="27">
        <f>+[1]RISARALDA!H57</f>
        <v>0</v>
      </c>
      <c r="CM57" s="27">
        <f>+[1]RISARALDA!G57</f>
        <v>0</v>
      </c>
      <c r="CN57" s="27">
        <f>+[1]RISARALDA!U57</f>
        <v>0</v>
      </c>
      <c r="CO57" s="27">
        <f>+'[1]SAN ANDRES'!H57</f>
        <v>2</v>
      </c>
      <c r="CP57" s="27">
        <f>+'[1]SAN ANDRES'!G57</f>
        <v>2</v>
      </c>
      <c r="CQ57" s="27">
        <f>+'[1]SAN ANDRES'!U57</f>
        <v>0</v>
      </c>
      <c r="CR57" s="27">
        <f>+[1]SANTANDER!H57</f>
        <v>0</v>
      </c>
      <c r="CS57" s="27">
        <f>+[1]SANTANDER!G57</f>
        <v>0</v>
      </c>
      <c r="CT57" s="27">
        <f>+[1]SANTANDER!U57</f>
        <v>0</v>
      </c>
      <c r="CU57" s="27">
        <f>+[1]SUCRE!H57</f>
        <v>0</v>
      </c>
      <c r="CV57" s="27">
        <f>+[1]SUCRE!G57</f>
        <v>0</v>
      </c>
      <c r="CW57" s="27">
        <f>+[1]SUCRE!U57</f>
        <v>0</v>
      </c>
      <c r="CX57" s="27">
        <f>+[1]TOLIMA!H57</f>
        <v>0</v>
      </c>
      <c r="CY57" s="27">
        <f>+[1]TOLIMA!G57</f>
        <v>0</v>
      </c>
      <c r="CZ57" s="27">
        <f>+[1]TOLIMA!U57</f>
        <v>0</v>
      </c>
      <c r="DA57" s="27">
        <f>+'[1]VALLE DEL CAUCA'!H57</f>
        <v>0</v>
      </c>
      <c r="DB57" s="27">
        <f>+'[1]VALLE DEL CAUCA'!G57</f>
        <v>0</v>
      </c>
      <c r="DC57" s="27">
        <f>+'[1]VALLE DEL CAUCA'!U57</f>
        <v>0</v>
      </c>
      <c r="DD57" s="27">
        <f>+[1]VAUPES!H57</f>
        <v>0</v>
      </c>
      <c r="DE57" s="27">
        <f>+[1]VAUPES!G57</f>
        <v>0</v>
      </c>
      <c r="DF57" s="27">
        <f>+[1]VAUPES!U57</f>
        <v>0</v>
      </c>
      <c r="DG57" s="27">
        <f>+[1]VICHADA!H57</f>
        <v>0</v>
      </c>
      <c r="DH57" s="27">
        <f>+[1]VICHADA!G57</f>
        <v>0</v>
      </c>
      <c r="DI57" s="27">
        <f>+[1]VICHADA!U57</f>
        <v>0</v>
      </c>
    </row>
    <row r="58" spans="1:113" s="28" customFormat="1" ht="45" customHeight="1" x14ac:dyDescent="0.2">
      <c r="A58" s="30" t="s">
        <v>217</v>
      </c>
      <c r="B58" s="39" t="s">
        <v>167</v>
      </c>
      <c r="C58" s="23" t="s">
        <v>218</v>
      </c>
      <c r="D58" s="23" t="s">
        <v>199</v>
      </c>
      <c r="E58" s="23" t="s">
        <v>200</v>
      </c>
      <c r="F58" s="23" t="s">
        <v>219</v>
      </c>
      <c r="G58" s="25">
        <f t="shared" si="36"/>
        <v>1.948051948051948</v>
      </c>
      <c r="H58" s="26"/>
      <c r="I58" s="26"/>
      <c r="J58" s="27">
        <f t="shared" si="40"/>
        <v>77</v>
      </c>
      <c r="K58" s="27">
        <f t="shared" si="41"/>
        <v>150</v>
      </c>
      <c r="L58" s="27">
        <f>+'[1]OFICINAS NACIONALES'!H58</f>
        <v>0</v>
      </c>
      <c r="M58" s="27">
        <f>+'[1]OFICINAS NACIONALES'!G58</f>
        <v>0</v>
      </c>
      <c r="N58" s="27">
        <f>+'[1]OFICINAS NACIONALES'!U58</f>
        <v>0</v>
      </c>
      <c r="O58" s="27">
        <f t="shared" si="42"/>
        <v>77</v>
      </c>
      <c r="P58" s="27">
        <f t="shared" si="42"/>
        <v>2</v>
      </c>
      <c r="Q58" s="27">
        <f t="shared" si="42"/>
        <v>150</v>
      </c>
      <c r="R58" s="27">
        <f>+[1]AMAZONAS!H58</f>
        <v>0</v>
      </c>
      <c r="S58" s="27">
        <f>+[1]AMAZONAS!G58</f>
        <v>0</v>
      </c>
      <c r="T58" s="27">
        <f>+[1]AMAZONAS!U58</f>
        <v>0</v>
      </c>
      <c r="U58" s="27">
        <f>+[1]ANTIOQUIA!H58</f>
        <v>5</v>
      </c>
      <c r="V58" s="27">
        <f>+[1]ANTIOQUIA!G58</f>
        <v>0</v>
      </c>
      <c r="W58" s="27">
        <f>+[1]ANTIOQUIA!U58</f>
        <v>27</v>
      </c>
      <c r="X58" s="27">
        <f>+[1]ATLÁNTICO!H58</f>
        <v>2</v>
      </c>
      <c r="Y58" s="27">
        <f>+[1]ATLÁNTICO!G58</f>
        <v>0</v>
      </c>
      <c r="Z58" s="27">
        <f>+[1]ATLÁNTICO!U58</f>
        <v>2</v>
      </c>
      <c r="AA58" s="27">
        <f>+[1]ARAUCA!H58</f>
        <v>2</v>
      </c>
      <c r="AB58" s="27">
        <f>+[1]ARAUCA!G58</f>
        <v>0</v>
      </c>
      <c r="AC58" s="27">
        <f>+[1]ARAUCA!U58</f>
        <v>2</v>
      </c>
      <c r="AD58" s="27">
        <f>+[1]BOLIVAR!H58</f>
        <v>2</v>
      </c>
      <c r="AE58" s="27">
        <f>+[1]BOLIVAR!G58</f>
        <v>0</v>
      </c>
      <c r="AF58" s="27">
        <f>+[1]BOLIVAR!U58</f>
        <v>2</v>
      </c>
      <c r="AG58" s="27">
        <f>+[1]BOYACÁ!H58</f>
        <v>2</v>
      </c>
      <c r="AH58" s="27">
        <f>+[1]BOYACÁ!G58</f>
        <v>0</v>
      </c>
      <c r="AI58" s="27">
        <f>+[1]BOYACÁ!U58</f>
        <v>2</v>
      </c>
      <c r="AJ58" s="27">
        <f>+[1]CALDAS!H58</f>
        <v>5</v>
      </c>
      <c r="AK58" s="27">
        <f>+[1]CALDAS!G58</f>
        <v>0</v>
      </c>
      <c r="AL58" s="27">
        <f>+[1]CALDAS!U58</f>
        <v>3</v>
      </c>
      <c r="AM58" s="27">
        <f>+[1]CAQUETA!H58</f>
        <v>1</v>
      </c>
      <c r="AN58" s="27">
        <f>+[1]CAQUETA!G58</f>
        <v>0</v>
      </c>
      <c r="AO58" s="27">
        <f>+[1]CAQUETA!U58</f>
        <v>2</v>
      </c>
      <c r="AP58" s="27">
        <f>+[1]CASANARE!H58</f>
        <v>1</v>
      </c>
      <c r="AQ58" s="27">
        <f>+[1]CASANARE!G58</f>
        <v>0</v>
      </c>
      <c r="AR58" s="27">
        <f>+[1]CASANARE!U58</f>
        <v>1</v>
      </c>
      <c r="AS58" s="27">
        <f>+[1]CAUCA!H58</f>
        <v>2</v>
      </c>
      <c r="AT58" s="27">
        <f>+[1]CAUCA!G58</f>
        <v>0</v>
      </c>
      <c r="AU58" s="27">
        <f>+[1]CAUCA!U58</f>
        <v>0</v>
      </c>
      <c r="AV58" s="27">
        <f>+[1]CESAR!H58</f>
        <v>2</v>
      </c>
      <c r="AW58" s="27">
        <f>+[1]CESAR!G58</f>
        <v>0</v>
      </c>
      <c r="AX58" s="27">
        <f>+[1]CESAR!U58</f>
        <v>4</v>
      </c>
      <c r="AY58" s="27">
        <f>+[1]CHOCÓ!H58</f>
        <v>0</v>
      </c>
      <c r="AZ58" s="27">
        <f>+[1]CHOCÓ!G58</f>
        <v>0</v>
      </c>
      <c r="BA58" s="27">
        <f>+[1]CHOCÓ!U58</f>
        <v>0</v>
      </c>
      <c r="BB58" s="27">
        <f>+[1]CORDOBA!H58</f>
        <v>2</v>
      </c>
      <c r="BC58" s="27">
        <f>+[1]CORDOBA!G58</f>
        <v>0</v>
      </c>
      <c r="BD58" s="27">
        <f>+[1]CORDOBA!U58</f>
        <v>4</v>
      </c>
      <c r="BE58" s="27">
        <f>+[1]CUNDINAMARCA!H58</f>
        <v>5</v>
      </c>
      <c r="BF58" s="27">
        <f>+[1]CUNDINAMARCA!G58</f>
        <v>0</v>
      </c>
      <c r="BG58" s="27">
        <f>+[1]CUNDINAMARCA!U58</f>
        <v>7</v>
      </c>
      <c r="BH58" s="27">
        <f>+[1]GUAINIA!H58</f>
        <v>0</v>
      </c>
      <c r="BI58" s="27">
        <f>+[1]GUAINIA!G58</f>
        <v>0</v>
      </c>
      <c r="BJ58" s="27">
        <f>+[1]GUAINIA!U58</f>
        <v>0</v>
      </c>
      <c r="BK58" s="27">
        <f>+[1]GUAVIARE!H58</f>
        <v>1</v>
      </c>
      <c r="BL58" s="27">
        <f>+[1]GUAVIARE!G58</f>
        <v>0</v>
      </c>
      <c r="BM58" s="27">
        <f>+[1]GUAVIARE!U58</f>
        <v>2</v>
      </c>
      <c r="BN58" s="27">
        <f>+[1]HUILA!H58</f>
        <v>2</v>
      </c>
      <c r="BO58" s="27">
        <f>+[1]HUILA!G58</f>
        <v>0</v>
      </c>
      <c r="BP58" s="27">
        <f>+[1]HUILA!U58</f>
        <v>6</v>
      </c>
      <c r="BQ58" s="27">
        <f>+[1]GUAJIRA!H58</f>
        <v>2</v>
      </c>
      <c r="BR58" s="27">
        <f>+[1]GUAJIRA!G58</f>
        <v>0</v>
      </c>
      <c r="BS58" s="27">
        <f>+[1]GUAJIRA!U58</f>
        <v>13</v>
      </c>
      <c r="BT58" s="27">
        <f>+[1]MAGDALENA!H58</f>
        <v>2</v>
      </c>
      <c r="BU58" s="27">
        <f>+[1]MAGDALENA!G58</f>
        <v>0</v>
      </c>
      <c r="BV58" s="27">
        <f>+[1]MAGDALENA!U58</f>
        <v>2</v>
      </c>
      <c r="BW58" s="27">
        <f>+[1]META!H58</f>
        <v>5</v>
      </c>
      <c r="BX58" s="27">
        <f>+[1]META!G58</f>
        <v>0</v>
      </c>
      <c r="BY58" s="27">
        <f>+[1]META!U58</f>
        <v>13</v>
      </c>
      <c r="BZ58" s="27">
        <f>+[1]NARIÑO!H58</f>
        <v>2</v>
      </c>
      <c r="CA58" s="27">
        <f>+[1]NARIÑO!G58</f>
        <v>0</v>
      </c>
      <c r="CB58" s="27">
        <f>+[1]NARIÑO!U58</f>
        <v>5</v>
      </c>
      <c r="CC58" s="27">
        <f>+'[1]NORTE DE SANTANDER'!H58</f>
        <v>2</v>
      </c>
      <c r="CD58" s="27">
        <f>+'[1]NORTE DE SANTANDER'!G58</f>
        <v>0</v>
      </c>
      <c r="CE58" s="27">
        <f>+'[1]NORTE DE SANTANDER'!U58</f>
        <v>3</v>
      </c>
      <c r="CF58" s="27">
        <f>+[1]PUTUMAYO!H58</f>
        <v>0</v>
      </c>
      <c r="CG58" s="27">
        <f>+[1]PUTUMAYO!G58</f>
        <v>0</v>
      </c>
      <c r="CH58" s="27">
        <f>+[1]PUTUMAYO!U58</f>
        <v>0</v>
      </c>
      <c r="CI58" s="27">
        <f>+[1]QUINDIO!H58</f>
        <v>2</v>
      </c>
      <c r="CJ58" s="27">
        <f>+[1]QUINDIO!G58</f>
        <v>0</v>
      </c>
      <c r="CK58" s="27">
        <f>+[1]QUINDIO!U58</f>
        <v>2</v>
      </c>
      <c r="CL58" s="27">
        <f>+[1]RISARALDA!H58</f>
        <v>3</v>
      </c>
      <c r="CM58" s="27">
        <f>+[1]RISARALDA!G58</f>
        <v>0</v>
      </c>
      <c r="CN58" s="27">
        <f>+[1]RISARALDA!U58</f>
        <v>3</v>
      </c>
      <c r="CO58" s="27">
        <f>+'[1]SAN ANDRES'!H58</f>
        <v>2</v>
      </c>
      <c r="CP58" s="27">
        <f>+'[1]SAN ANDRES'!G58</f>
        <v>2</v>
      </c>
      <c r="CQ58" s="27">
        <f>+'[1]SAN ANDRES'!U58</f>
        <v>1</v>
      </c>
      <c r="CR58" s="27">
        <f>+[1]SANTANDER!H58</f>
        <v>5</v>
      </c>
      <c r="CS58" s="27">
        <f>+[1]SANTANDER!G58</f>
        <v>0</v>
      </c>
      <c r="CT58" s="27">
        <f>+[1]SANTANDER!U58</f>
        <v>11</v>
      </c>
      <c r="CU58" s="27">
        <f>+[1]SUCRE!H58</f>
        <v>1</v>
      </c>
      <c r="CV58" s="27">
        <f>+[1]SUCRE!G58</f>
        <v>0</v>
      </c>
      <c r="CW58" s="27">
        <f>+[1]SUCRE!U58</f>
        <v>2</v>
      </c>
      <c r="CX58" s="27">
        <f>+[1]TOLIMA!H58</f>
        <v>10</v>
      </c>
      <c r="CY58" s="27">
        <f>+[1]TOLIMA!G58</f>
        <v>0</v>
      </c>
      <c r="CZ58" s="27">
        <f>+[1]TOLIMA!U58</f>
        <v>25</v>
      </c>
      <c r="DA58" s="27">
        <f>+'[1]VALLE DEL CAUCA'!H58</f>
        <v>5</v>
      </c>
      <c r="DB58" s="27">
        <f>+'[1]VALLE DEL CAUCA'!G58</f>
        <v>0</v>
      </c>
      <c r="DC58" s="27">
        <f>+'[1]VALLE DEL CAUCA'!U58</f>
        <v>6</v>
      </c>
      <c r="DD58" s="27">
        <f>+[1]VAUPES!H58</f>
        <v>0</v>
      </c>
      <c r="DE58" s="27">
        <f>+[1]VAUPES!G58</f>
        <v>0</v>
      </c>
      <c r="DF58" s="27">
        <f>+[1]VAUPES!U58</f>
        <v>0</v>
      </c>
      <c r="DG58" s="27">
        <f>+[1]VICHADA!H58</f>
        <v>2</v>
      </c>
      <c r="DH58" s="27">
        <f>+[1]VICHADA!G58</f>
        <v>0</v>
      </c>
      <c r="DI58" s="27">
        <f>+[1]VICHADA!U58</f>
        <v>0</v>
      </c>
    </row>
    <row r="59" spans="1:113" ht="45" customHeight="1" x14ac:dyDescent="0.2">
      <c r="A59" s="30" t="s">
        <v>220</v>
      </c>
      <c r="B59" s="39" t="s">
        <v>167</v>
      </c>
      <c r="C59" s="23" t="s">
        <v>221</v>
      </c>
      <c r="D59" s="23" t="s">
        <v>222</v>
      </c>
      <c r="E59" s="23" t="s">
        <v>223</v>
      </c>
      <c r="F59" s="23"/>
      <c r="G59" s="25">
        <f t="shared" si="36"/>
        <v>1.6620000000000001</v>
      </c>
      <c r="H59" s="26"/>
      <c r="I59" s="26"/>
      <c r="J59" s="27">
        <f t="shared" si="40"/>
        <v>150</v>
      </c>
      <c r="K59" s="27">
        <f t="shared" si="41"/>
        <v>249.3</v>
      </c>
      <c r="L59" s="27">
        <f>+'[1]OFICINAS NACIONALES'!H59</f>
        <v>0</v>
      </c>
      <c r="M59" s="27">
        <f>+'[1]OFICINAS NACIONALES'!G59</f>
        <v>0</v>
      </c>
      <c r="N59" s="27">
        <f>+'[1]OFICINAS NACIONALES'!U59</f>
        <v>0</v>
      </c>
      <c r="O59" s="27">
        <f t="shared" si="42"/>
        <v>150</v>
      </c>
      <c r="P59" s="27">
        <f t="shared" si="42"/>
        <v>0</v>
      </c>
      <c r="Q59" s="27">
        <f t="shared" si="42"/>
        <v>249.3</v>
      </c>
      <c r="R59" s="27">
        <f>+[1]AMAZONAS!H59</f>
        <v>0</v>
      </c>
      <c r="S59" s="27">
        <f>+[1]AMAZONAS!G59</f>
        <v>0</v>
      </c>
      <c r="T59" s="27">
        <f>+[1]AMAZONAS!U59</f>
        <v>0</v>
      </c>
      <c r="U59" s="27">
        <f>+[1]ANTIOQUIA!H59</f>
        <v>0</v>
      </c>
      <c r="V59" s="27">
        <f>+[1]ANTIOQUIA!G59</f>
        <v>0</v>
      </c>
      <c r="W59" s="27">
        <f>+[1]ANTIOQUIA!U59</f>
        <v>0</v>
      </c>
      <c r="X59" s="27">
        <f>+[1]ATLÁNTICO!H59</f>
        <v>0</v>
      </c>
      <c r="Y59" s="27">
        <f>+[1]ATLÁNTICO!G59</f>
        <v>0</v>
      </c>
      <c r="Z59" s="27">
        <f>+[1]ATLÁNTICO!U59</f>
        <v>0</v>
      </c>
      <c r="AA59" s="27">
        <f>+[1]ARAUCA!H59</f>
        <v>0</v>
      </c>
      <c r="AB59" s="27">
        <f>+[1]ARAUCA!G59</f>
        <v>0</v>
      </c>
      <c r="AC59" s="27">
        <f>+[1]ARAUCA!U59</f>
        <v>0</v>
      </c>
      <c r="AD59" s="27">
        <f>+[1]BOLIVAR!H59</f>
        <v>0</v>
      </c>
      <c r="AE59" s="27">
        <f>+[1]BOLIVAR!G59</f>
        <v>0</v>
      </c>
      <c r="AF59" s="27">
        <f>+[1]BOLIVAR!U59</f>
        <v>0</v>
      </c>
      <c r="AG59" s="27">
        <f>+[1]BOYACÁ!H59</f>
        <v>0</v>
      </c>
      <c r="AH59" s="27">
        <f>+[1]BOYACÁ!G59</f>
        <v>0</v>
      </c>
      <c r="AI59" s="27">
        <f>+[1]BOYACÁ!U59</f>
        <v>0</v>
      </c>
      <c r="AJ59" s="27">
        <f>+[1]CALDAS!H59</f>
        <v>0</v>
      </c>
      <c r="AK59" s="27">
        <f>+[1]CALDAS!G59</f>
        <v>0</v>
      </c>
      <c r="AL59" s="27">
        <f>+[1]CALDAS!U59</f>
        <v>0</v>
      </c>
      <c r="AM59" s="27">
        <f>+[1]CAQUETA!H59</f>
        <v>0</v>
      </c>
      <c r="AN59" s="27">
        <f>+[1]CAQUETA!G59</f>
        <v>0</v>
      </c>
      <c r="AO59" s="27">
        <f>+[1]CAQUETA!U59</f>
        <v>0</v>
      </c>
      <c r="AP59" s="27">
        <f>+[1]CASANARE!H59</f>
        <v>0</v>
      </c>
      <c r="AQ59" s="27">
        <f>+[1]CASANARE!G59</f>
        <v>0</v>
      </c>
      <c r="AR59" s="27">
        <f>+[1]CASANARE!U59</f>
        <v>0</v>
      </c>
      <c r="AS59" s="27">
        <f>+[1]CAUCA!H59</f>
        <v>0</v>
      </c>
      <c r="AT59" s="27">
        <f>+[1]CAUCA!G59</f>
        <v>0</v>
      </c>
      <c r="AU59" s="27">
        <f>+[1]CAUCA!U59</f>
        <v>0</v>
      </c>
      <c r="AV59" s="27">
        <f>+[1]CESAR!H59</f>
        <v>0</v>
      </c>
      <c r="AW59" s="27">
        <f>+[1]CESAR!G59</f>
        <v>0</v>
      </c>
      <c r="AX59" s="27">
        <f>+[1]CESAR!U59</f>
        <v>0</v>
      </c>
      <c r="AY59" s="27">
        <f>+[1]CHOCÓ!H59</f>
        <v>0</v>
      </c>
      <c r="AZ59" s="27">
        <f>+[1]CHOCÓ!G59</f>
        <v>0</v>
      </c>
      <c r="BA59" s="27">
        <f>+[1]CHOCÓ!U59</f>
        <v>0</v>
      </c>
      <c r="BB59" s="27">
        <f>+[1]CORDOBA!H59</f>
        <v>0</v>
      </c>
      <c r="BC59" s="27">
        <f>+[1]CORDOBA!G59</f>
        <v>0</v>
      </c>
      <c r="BD59" s="27">
        <f>+[1]CORDOBA!U59</f>
        <v>0</v>
      </c>
      <c r="BE59" s="27">
        <f>+[1]CUNDINAMARCA!H59</f>
        <v>0</v>
      </c>
      <c r="BF59" s="27">
        <f>+[1]CUNDINAMARCA!G59</f>
        <v>0</v>
      </c>
      <c r="BG59" s="27">
        <f>+[1]CUNDINAMARCA!U59</f>
        <v>0</v>
      </c>
      <c r="BH59" s="27">
        <f>+[1]GUAINIA!H59</f>
        <v>0</v>
      </c>
      <c r="BI59" s="27">
        <f>+[1]GUAINIA!G59</f>
        <v>0</v>
      </c>
      <c r="BJ59" s="27">
        <f>+[1]GUAINIA!U59</f>
        <v>0</v>
      </c>
      <c r="BK59" s="27">
        <f>+[1]GUAVIARE!H59</f>
        <v>0</v>
      </c>
      <c r="BL59" s="27">
        <f>+[1]GUAVIARE!G59</f>
        <v>0</v>
      </c>
      <c r="BM59" s="27">
        <f>+[1]GUAVIARE!U59</f>
        <v>0</v>
      </c>
      <c r="BN59" s="27">
        <f>+[1]HUILA!H59</f>
        <v>0</v>
      </c>
      <c r="BO59" s="27">
        <f>+[1]HUILA!G59</f>
        <v>0</v>
      </c>
      <c r="BP59" s="27">
        <f>+[1]HUILA!U59</f>
        <v>0</v>
      </c>
      <c r="BQ59" s="27">
        <f>+[1]GUAJIRA!H59</f>
        <v>150</v>
      </c>
      <c r="BR59" s="27">
        <f>+[1]GUAJIRA!G59</f>
        <v>0</v>
      </c>
      <c r="BS59" s="27">
        <f>+[1]GUAJIRA!U59</f>
        <v>249.3</v>
      </c>
      <c r="BT59" s="27">
        <f>+[1]MAGDALENA!H59</f>
        <v>0</v>
      </c>
      <c r="BU59" s="27">
        <f>+[1]MAGDALENA!G59</f>
        <v>0</v>
      </c>
      <c r="BV59" s="27">
        <f>+[1]MAGDALENA!U59</f>
        <v>0</v>
      </c>
      <c r="BW59" s="27">
        <f>+[1]META!H59</f>
        <v>0</v>
      </c>
      <c r="BX59" s="27">
        <f>+[1]META!G59</f>
        <v>0</v>
      </c>
      <c r="BY59" s="27">
        <f>+[1]META!U59</f>
        <v>0</v>
      </c>
      <c r="BZ59" s="27">
        <f>+[1]NARIÑO!H59</f>
        <v>0</v>
      </c>
      <c r="CA59" s="27">
        <f>+[1]NARIÑO!G59</f>
        <v>0</v>
      </c>
      <c r="CB59" s="27">
        <f>+[1]NARIÑO!U59</f>
        <v>0</v>
      </c>
      <c r="CC59" s="27">
        <f>+'[1]NORTE DE SANTANDER'!H59</f>
        <v>0</v>
      </c>
      <c r="CD59" s="27">
        <f>+'[1]NORTE DE SANTANDER'!G59</f>
        <v>0</v>
      </c>
      <c r="CE59" s="27">
        <f>+'[1]NORTE DE SANTANDER'!U59</f>
        <v>0</v>
      </c>
      <c r="CF59" s="27">
        <f>+[1]PUTUMAYO!H59</f>
        <v>0</v>
      </c>
      <c r="CG59" s="27">
        <f>+[1]PUTUMAYO!G59</f>
        <v>0</v>
      </c>
      <c r="CH59" s="27">
        <f>+[1]PUTUMAYO!U59</f>
        <v>0</v>
      </c>
      <c r="CI59" s="27">
        <f>+[1]QUINDIO!H59</f>
        <v>0</v>
      </c>
      <c r="CJ59" s="27">
        <f>+[1]QUINDIO!G59</f>
        <v>0</v>
      </c>
      <c r="CK59" s="27">
        <f>+[1]QUINDIO!U59</f>
        <v>0</v>
      </c>
      <c r="CL59" s="27">
        <f>+[1]RISARALDA!H59</f>
        <v>0</v>
      </c>
      <c r="CM59" s="27">
        <f>+[1]RISARALDA!G59</f>
        <v>0</v>
      </c>
      <c r="CN59" s="27">
        <f>+[1]RISARALDA!U59</f>
        <v>0</v>
      </c>
      <c r="CO59" s="27">
        <f>+'[1]SAN ANDRES'!H59</f>
        <v>0</v>
      </c>
      <c r="CP59" s="27">
        <f>+'[1]SAN ANDRES'!G59</f>
        <v>0</v>
      </c>
      <c r="CQ59" s="27">
        <f>+'[1]SAN ANDRES'!U59</f>
        <v>0</v>
      </c>
      <c r="CR59" s="27">
        <f>+[1]SANTANDER!H59</f>
        <v>0</v>
      </c>
      <c r="CS59" s="27">
        <f>+[1]SANTANDER!G59</f>
        <v>0</v>
      </c>
      <c r="CT59" s="27">
        <f>+[1]SANTANDER!U59</f>
        <v>0</v>
      </c>
      <c r="CU59" s="27">
        <f>+[1]SUCRE!H59</f>
        <v>0</v>
      </c>
      <c r="CV59" s="27">
        <f>+[1]SUCRE!G59</f>
        <v>0</v>
      </c>
      <c r="CW59" s="27">
        <f>+[1]SUCRE!U59</f>
        <v>0</v>
      </c>
      <c r="CX59" s="27">
        <f>+[1]TOLIMA!H59</f>
        <v>0</v>
      </c>
      <c r="CY59" s="27">
        <f>+[1]TOLIMA!G59</f>
        <v>0</v>
      </c>
      <c r="CZ59" s="27">
        <f>+[1]TOLIMA!U59</f>
        <v>0</v>
      </c>
      <c r="DA59" s="27">
        <f>+'[1]VALLE DEL CAUCA'!H59</f>
        <v>0</v>
      </c>
      <c r="DB59" s="27">
        <f>+'[1]VALLE DEL CAUCA'!G59</f>
        <v>0</v>
      </c>
      <c r="DC59" s="27">
        <f>+'[1]VALLE DEL CAUCA'!U59</f>
        <v>0</v>
      </c>
      <c r="DD59" s="27">
        <f>+[1]VAUPES!H59</f>
        <v>0</v>
      </c>
      <c r="DE59" s="27">
        <f>+[1]VAUPES!G59</f>
        <v>0</v>
      </c>
      <c r="DF59" s="27">
        <f>+[1]VAUPES!U59</f>
        <v>0</v>
      </c>
      <c r="DG59" s="27">
        <f>+[1]VICHADA!H59</f>
        <v>0</v>
      </c>
      <c r="DH59" s="27">
        <f>+[1]VICHADA!G59</f>
        <v>0</v>
      </c>
      <c r="DI59" s="27">
        <f>+[1]VICHADA!U59</f>
        <v>0</v>
      </c>
    </row>
    <row r="60" spans="1:113" ht="45" customHeight="1" x14ac:dyDescent="0.2">
      <c r="A60" s="44" t="s">
        <v>163</v>
      </c>
      <c r="B60" s="45" t="s">
        <v>164</v>
      </c>
      <c r="C60" s="46" t="s">
        <v>224</v>
      </c>
      <c r="D60" s="48"/>
      <c r="E60" s="49"/>
      <c r="F60" s="50" t="s">
        <v>58</v>
      </c>
      <c r="G60" s="47"/>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row>
    <row r="61" spans="1:113" ht="45" customHeight="1" x14ac:dyDescent="0.2">
      <c r="A61" s="30" t="s">
        <v>225</v>
      </c>
      <c r="B61" s="39" t="s">
        <v>167</v>
      </c>
      <c r="C61" s="32" t="s">
        <v>226</v>
      </c>
      <c r="D61" s="32" t="s">
        <v>227</v>
      </c>
      <c r="E61" s="32" t="s">
        <v>228</v>
      </c>
      <c r="F61" s="24" t="s">
        <v>58</v>
      </c>
      <c r="G61" s="25">
        <f t="shared" si="36"/>
        <v>0.96043391813725487</v>
      </c>
      <c r="H61" s="26"/>
      <c r="I61" s="26"/>
      <c r="J61" s="27">
        <f t="shared" ref="J61:J64" si="43">L61+O61</f>
        <v>510</v>
      </c>
      <c r="K61" s="27">
        <f t="shared" ref="K61:K64" si="44">N61+Q61</f>
        <v>489.82129824999998</v>
      </c>
      <c r="L61" s="27">
        <f>+'[1]OFICINAS NACIONALES'!H61</f>
        <v>0</v>
      </c>
      <c r="M61" s="27">
        <f>+'[1]OFICINAS NACIONALES'!G61</f>
        <v>0</v>
      </c>
      <c r="N61" s="27">
        <f>+'[1]OFICINAS NACIONALES'!U61</f>
        <v>0</v>
      </c>
      <c r="O61" s="27">
        <f t="shared" ref="O61:Q64" si="45">+R61+U61+X61+AA61+AD61+AG61+AJ61+AM61+AP61+AS61+AV61+AY61+BB61+BE61+BH61+BK61+BN61+BQ61+BT61+BW61+BZ61+CC61+CF61+CI61+CL61+CO61+CR61+CU61+CX61+DA61+DD61+DG61</f>
        <v>510</v>
      </c>
      <c r="P61" s="27">
        <f t="shared" si="45"/>
        <v>20</v>
      </c>
      <c r="Q61" s="27">
        <f t="shared" si="45"/>
        <v>489.82129824999998</v>
      </c>
      <c r="R61" s="27">
        <f>+[1]AMAZONAS!H61</f>
        <v>0</v>
      </c>
      <c r="S61" s="27">
        <f>+[1]AMAZONAS!G61</f>
        <v>0</v>
      </c>
      <c r="T61" s="27">
        <f>+[1]AMAZONAS!U61</f>
        <v>0</v>
      </c>
      <c r="U61" s="27">
        <f>+[1]ANTIOQUIA!H61</f>
        <v>100</v>
      </c>
      <c r="V61" s="27">
        <f>+[1]ANTIOQUIA!G61</f>
        <v>0</v>
      </c>
      <c r="W61" s="27">
        <f>+[1]ANTIOQUIA!U61</f>
        <v>91.22</v>
      </c>
      <c r="X61" s="27">
        <f>+[1]ATLÁNTICO!H61</f>
        <v>0</v>
      </c>
      <c r="Y61" s="27">
        <f>+[1]ATLÁNTICO!G61</f>
        <v>0</v>
      </c>
      <c r="Z61" s="27">
        <f>+[1]ATLÁNTICO!U61</f>
        <v>0</v>
      </c>
      <c r="AA61" s="27">
        <f>+[1]ARAUCA!H61</f>
        <v>0</v>
      </c>
      <c r="AB61" s="27">
        <f>+[1]ARAUCA!G61</f>
        <v>0</v>
      </c>
      <c r="AC61" s="27">
        <f>+[1]ARAUCA!U61</f>
        <v>0</v>
      </c>
      <c r="AD61" s="27">
        <f>+[1]BOLIVAR!H61</f>
        <v>0</v>
      </c>
      <c r="AE61" s="27">
        <f>+[1]BOLIVAR!G61</f>
        <v>0</v>
      </c>
      <c r="AF61" s="27">
        <f>+[1]BOLIVAR!U61</f>
        <v>0</v>
      </c>
      <c r="AG61" s="27">
        <f>+[1]BOYACÁ!H61</f>
        <v>0</v>
      </c>
      <c r="AH61" s="27">
        <f>+[1]BOYACÁ!G61</f>
        <v>0</v>
      </c>
      <c r="AI61" s="27">
        <f>+[1]BOYACÁ!U61</f>
        <v>0</v>
      </c>
      <c r="AJ61" s="27">
        <f>+[1]CALDAS!H61</f>
        <v>250</v>
      </c>
      <c r="AK61" s="27">
        <f>+[1]CALDAS!G61</f>
        <v>0</v>
      </c>
      <c r="AL61" s="27">
        <f>+[1]CALDAS!U61</f>
        <v>227.52090000000001</v>
      </c>
      <c r="AM61" s="27">
        <f>+[1]CAQUETA!H61</f>
        <v>0</v>
      </c>
      <c r="AN61" s="27">
        <f>+[1]CAQUETA!G61</f>
        <v>0</v>
      </c>
      <c r="AO61" s="27">
        <f>+[1]CAQUETA!U61</f>
        <v>0</v>
      </c>
      <c r="AP61" s="27">
        <f>+[1]CASANARE!H61</f>
        <v>0</v>
      </c>
      <c r="AQ61" s="27">
        <f>+[1]CASANARE!G61</f>
        <v>0</v>
      </c>
      <c r="AR61" s="27">
        <f>+[1]CASANARE!U61</f>
        <v>0</v>
      </c>
      <c r="AS61" s="27">
        <f>+[1]CAUCA!H61</f>
        <v>50</v>
      </c>
      <c r="AT61" s="27">
        <f>+[1]CAUCA!G61</f>
        <v>0</v>
      </c>
      <c r="AU61" s="27">
        <f>+[1]CAUCA!U61</f>
        <v>37.197100000000006</v>
      </c>
      <c r="AV61" s="27">
        <f>+[1]CESAR!H61</f>
        <v>0</v>
      </c>
      <c r="AW61" s="27">
        <f>+[1]CESAR!G61</f>
        <v>0</v>
      </c>
      <c r="AX61" s="27">
        <f>+[1]CESAR!U61</f>
        <v>0</v>
      </c>
      <c r="AY61" s="27">
        <f>+[1]CHOCÓ!H61</f>
        <v>0</v>
      </c>
      <c r="AZ61" s="27">
        <f>+[1]CHOCÓ!G61</f>
        <v>0</v>
      </c>
      <c r="BA61" s="27">
        <f>+[1]CHOCÓ!U61</f>
        <v>0</v>
      </c>
      <c r="BB61" s="27">
        <f>+[1]CORDOBA!H61</f>
        <v>0</v>
      </c>
      <c r="BC61" s="27">
        <f>+[1]CORDOBA!G61</f>
        <v>0</v>
      </c>
      <c r="BD61" s="27">
        <f>+[1]CORDOBA!U61</f>
        <v>0</v>
      </c>
      <c r="BE61" s="27">
        <f>+[1]CUNDINAMARCA!H61</f>
        <v>0</v>
      </c>
      <c r="BF61" s="27">
        <f>+[1]CUNDINAMARCA!G61</f>
        <v>0</v>
      </c>
      <c r="BG61" s="27">
        <f>+[1]CUNDINAMARCA!U61</f>
        <v>0</v>
      </c>
      <c r="BH61" s="27">
        <f>+[1]GUAINIA!H61</f>
        <v>0</v>
      </c>
      <c r="BI61" s="27">
        <f>+[1]GUAINIA!G61</f>
        <v>0</v>
      </c>
      <c r="BJ61" s="27">
        <f>+[1]GUAINIA!U61</f>
        <v>0</v>
      </c>
      <c r="BK61" s="27">
        <f>+[1]GUAVIARE!H61</f>
        <v>0</v>
      </c>
      <c r="BL61" s="27">
        <f>+[1]GUAVIARE!G61</f>
        <v>0</v>
      </c>
      <c r="BM61" s="27">
        <f>+[1]GUAVIARE!U61</f>
        <v>0</v>
      </c>
      <c r="BN61" s="27">
        <f>+[1]HUILA!H61</f>
        <v>0</v>
      </c>
      <c r="BO61" s="27">
        <f>+[1]HUILA!G61</f>
        <v>0</v>
      </c>
      <c r="BP61" s="27">
        <f>+[1]HUILA!U61</f>
        <v>0</v>
      </c>
      <c r="BQ61" s="27">
        <f>+[1]GUAJIRA!H61</f>
        <v>0</v>
      </c>
      <c r="BR61" s="27">
        <f>+[1]GUAJIRA!G61</f>
        <v>0</v>
      </c>
      <c r="BS61" s="27">
        <f>+[1]GUAJIRA!U61</f>
        <v>0</v>
      </c>
      <c r="BT61" s="27">
        <f>+[1]MAGDALENA!H61</f>
        <v>0</v>
      </c>
      <c r="BU61" s="27">
        <f>+[1]MAGDALENA!G61</f>
        <v>0</v>
      </c>
      <c r="BV61" s="27">
        <f>+[1]MAGDALENA!U61</f>
        <v>0</v>
      </c>
      <c r="BW61" s="27">
        <f>+[1]META!H61</f>
        <v>0</v>
      </c>
      <c r="BX61" s="27">
        <f>+[1]META!G61</f>
        <v>0</v>
      </c>
      <c r="BY61" s="27">
        <f>+[1]META!U61</f>
        <v>0</v>
      </c>
      <c r="BZ61" s="27">
        <f>+[1]NARIÑO!H61</f>
        <v>0</v>
      </c>
      <c r="CA61" s="27">
        <f>+[1]NARIÑO!G61</f>
        <v>0</v>
      </c>
      <c r="CB61" s="27">
        <f>+[1]NARIÑO!U61</f>
        <v>0</v>
      </c>
      <c r="CC61" s="27">
        <f>+'[1]NORTE DE SANTANDER'!H61</f>
        <v>0</v>
      </c>
      <c r="CD61" s="27">
        <f>+'[1]NORTE DE SANTANDER'!G61</f>
        <v>0</v>
      </c>
      <c r="CE61" s="27">
        <f>+'[1]NORTE DE SANTANDER'!U61</f>
        <v>0</v>
      </c>
      <c r="CF61" s="27">
        <f>+[1]PUTUMAYO!H61</f>
        <v>0</v>
      </c>
      <c r="CG61" s="27">
        <f>+[1]PUTUMAYO!G61</f>
        <v>0</v>
      </c>
      <c r="CH61" s="27">
        <f>+[1]PUTUMAYO!U61</f>
        <v>0</v>
      </c>
      <c r="CI61" s="53">
        <f>+[1]QUINDIO!H61</f>
        <v>20</v>
      </c>
      <c r="CJ61" s="53">
        <f>+[1]QUINDIO!G61</f>
        <v>20</v>
      </c>
      <c r="CK61" s="53">
        <f>+[1]QUINDIO!U61</f>
        <v>18.027200000000001</v>
      </c>
      <c r="CL61" s="27">
        <f>+[1]RISARALDA!H61</f>
        <v>50</v>
      </c>
      <c r="CM61" s="27">
        <f>+[1]RISARALDA!G61</f>
        <v>0</v>
      </c>
      <c r="CN61" s="27">
        <f>+[1]RISARALDA!U61</f>
        <v>35.166098250000005</v>
      </c>
      <c r="CO61" s="27">
        <f>+'[1]SAN ANDRES'!H61</f>
        <v>0</v>
      </c>
      <c r="CP61" s="27">
        <f>+'[1]SAN ANDRES'!G61</f>
        <v>0</v>
      </c>
      <c r="CQ61" s="27">
        <f>+'[1]SAN ANDRES'!U61</f>
        <v>0</v>
      </c>
      <c r="CR61" s="27">
        <f>+[1]SANTANDER!H61</f>
        <v>0</v>
      </c>
      <c r="CS61" s="27">
        <f>+[1]SANTANDER!G61</f>
        <v>0</v>
      </c>
      <c r="CT61" s="27">
        <f>+[1]SANTANDER!U61</f>
        <v>0</v>
      </c>
      <c r="CU61" s="27">
        <f>+[1]SUCRE!H61</f>
        <v>0</v>
      </c>
      <c r="CV61" s="27">
        <f>+[1]SUCRE!G61</f>
        <v>0</v>
      </c>
      <c r="CW61" s="27">
        <f>+[1]SUCRE!U61</f>
        <v>0</v>
      </c>
      <c r="CX61" s="27">
        <f>+[1]TOLIMA!H61</f>
        <v>20</v>
      </c>
      <c r="CY61" s="27">
        <f>+[1]TOLIMA!G61</f>
        <v>0</v>
      </c>
      <c r="CZ61" s="27">
        <f>+[1]TOLIMA!U61</f>
        <v>80.69</v>
      </c>
      <c r="DA61" s="27">
        <f>+'[1]VALLE DEL CAUCA'!H61</f>
        <v>20</v>
      </c>
      <c r="DB61" s="27">
        <f>+'[1]VALLE DEL CAUCA'!G61</f>
        <v>0</v>
      </c>
      <c r="DC61" s="27">
        <f>+'[1]VALLE DEL CAUCA'!U61</f>
        <v>0</v>
      </c>
      <c r="DD61" s="27">
        <f>+[1]VAUPES!H61</f>
        <v>0</v>
      </c>
      <c r="DE61" s="27">
        <f>+[1]VAUPES!G61</f>
        <v>0</v>
      </c>
      <c r="DF61" s="27">
        <f>+[1]VAUPES!U61</f>
        <v>0</v>
      </c>
      <c r="DG61" s="27">
        <f>+[1]VICHADA!H61</f>
        <v>0</v>
      </c>
      <c r="DH61" s="27">
        <f>+[1]VICHADA!G61</f>
        <v>0</v>
      </c>
      <c r="DI61" s="27">
        <f>+[1]VICHADA!U61</f>
        <v>0</v>
      </c>
    </row>
    <row r="62" spans="1:113" ht="59.25" customHeight="1" x14ac:dyDescent="0.2">
      <c r="A62" s="30" t="s">
        <v>229</v>
      </c>
      <c r="B62" s="39" t="s">
        <v>167</v>
      </c>
      <c r="C62" s="23" t="s">
        <v>230</v>
      </c>
      <c r="D62" s="23" t="s">
        <v>231</v>
      </c>
      <c r="E62" s="23" t="s">
        <v>209</v>
      </c>
      <c r="F62" s="24" t="s">
        <v>58</v>
      </c>
      <c r="G62" s="25">
        <f t="shared" si="36"/>
        <v>1.4712605042016806</v>
      </c>
      <c r="H62" s="26"/>
      <c r="I62" s="26"/>
      <c r="J62" s="27">
        <f t="shared" si="43"/>
        <v>11900</v>
      </c>
      <c r="K62" s="27">
        <f t="shared" si="44"/>
        <v>17508</v>
      </c>
      <c r="L62" s="27">
        <f>+'[1]OFICINAS NACIONALES'!H62</f>
        <v>0</v>
      </c>
      <c r="M62" s="27">
        <f>+'[1]OFICINAS NACIONALES'!G62</f>
        <v>0</v>
      </c>
      <c r="N62" s="27">
        <f>+'[1]OFICINAS NACIONALES'!U62</f>
        <v>0</v>
      </c>
      <c r="O62" s="27">
        <f t="shared" si="45"/>
        <v>11900</v>
      </c>
      <c r="P62" s="27">
        <f t="shared" si="45"/>
        <v>0</v>
      </c>
      <c r="Q62" s="27">
        <f t="shared" si="45"/>
        <v>17508</v>
      </c>
      <c r="R62" s="27">
        <f>+[1]AMAZONAS!H62</f>
        <v>0</v>
      </c>
      <c r="S62" s="27">
        <f>+[1]AMAZONAS!G62</f>
        <v>0</v>
      </c>
      <c r="T62" s="27">
        <f>+[1]AMAZONAS!U62</f>
        <v>0</v>
      </c>
      <c r="U62" s="27">
        <f>+[1]ANTIOQUIA!H62</f>
        <v>5800</v>
      </c>
      <c r="V62" s="27">
        <f>+[1]ANTIOQUIA!G62</f>
        <v>0</v>
      </c>
      <c r="W62" s="27">
        <f>+[1]ANTIOQUIA!U62</f>
        <v>7698</v>
      </c>
      <c r="X62" s="27">
        <f>+[1]ATLÁNTICO!H62</f>
        <v>0</v>
      </c>
      <c r="Y62" s="27">
        <f>+[1]ATLÁNTICO!G62</f>
        <v>0</v>
      </c>
      <c r="Z62" s="27">
        <f>+[1]ATLÁNTICO!U62</f>
        <v>0</v>
      </c>
      <c r="AA62" s="27">
        <f>+[1]ARAUCA!H62</f>
        <v>0</v>
      </c>
      <c r="AB62" s="27">
        <f>+[1]ARAUCA!G62</f>
        <v>0</v>
      </c>
      <c r="AC62" s="27">
        <f>+[1]ARAUCA!U62</f>
        <v>0</v>
      </c>
      <c r="AD62" s="27">
        <f>+[1]BOLIVAR!H62</f>
        <v>0</v>
      </c>
      <c r="AE62" s="27">
        <f>+[1]BOLIVAR!G62</f>
        <v>0</v>
      </c>
      <c r="AF62" s="27">
        <f>+[1]BOLIVAR!U62</f>
        <v>0</v>
      </c>
      <c r="AG62" s="27">
        <f>+[1]BOYACÁ!H62</f>
        <v>0</v>
      </c>
      <c r="AH62" s="27">
        <f>+[1]BOYACÁ!G62</f>
        <v>0</v>
      </c>
      <c r="AI62" s="27">
        <f>+[1]BOYACÁ!U62</f>
        <v>0</v>
      </c>
      <c r="AJ62" s="27">
        <f>+[1]CALDAS!H62</f>
        <v>2500</v>
      </c>
      <c r="AK62" s="27">
        <f>+[1]CALDAS!G62</f>
        <v>0</v>
      </c>
      <c r="AL62" s="27">
        <f>+[1]CALDAS!U62</f>
        <v>3194</v>
      </c>
      <c r="AM62" s="27">
        <f>+[1]CAQUETA!H62</f>
        <v>0</v>
      </c>
      <c r="AN62" s="27">
        <f>+[1]CAQUETA!G62</f>
        <v>0</v>
      </c>
      <c r="AO62" s="27">
        <f>+[1]CAQUETA!U62</f>
        <v>0</v>
      </c>
      <c r="AP62" s="27">
        <f>+[1]CASANARE!H62</f>
        <v>0</v>
      </c>
      <c r="AQ62" s="27">
        <f>+[1]CASANARE!G62</f>
        <v>0</v>
      </c>
      <c r="AR62" s="27">
        <f>+[1]CASANARE!U62</f>
        <v>0</v>
      </c>
      <c r="AS62" s="27">
        <f>+[1]CAUCA!H62</f>
        <v>800</v>
      </c>
      <c r="AT62" s="27">
        <f>+[1]CAUCA!G62</f>
        <v>0</v>
      </c>
      <c r="AU62" s="27">
        <f>+[1]CAUCA!U62</f>
        <v>638</v>
      </c>
      <c r="AV62" s="27">
        <f>+[1]CESAR!H62</f>
        <v>0</v>
      </c>
      <c r="AW62" s="27">
        <f>+[1]CESAR!G62</f>
        <v>0</v>
      </c>
      <c r="AX62" s="27">
        <f>+[1]CESAR!U62</f>
        <v>0</v>
      </c>
      <c r="AY62" s="27">
        <f>+[1]CHOCÓ!H62</f>
        <v>0</v>
      </c>
      <c r="AZ62" s="27">
        <f>+[1]CHOCÓ!G62</f>
        <v>0</v>
      </c>
      <c r="BA62" s="27">
        <f>+[1]CHOCÓ!U62</f>
        <v>0</v>
      </c>
      <c r="BB62" s="27">
        <f>+[1]CORDOBA!H62</f>
        <v>0</v>
      </c>
      <c r="BC62" s="27">
        <f>+[1]CORDOBA!G62</f>
        <v>0</v>
      </c>
      <c r="BD62" s="27">
        <f>+[1]CORDOBA!U62</f>
        <v>0</v>
      </c>
      <c r="BE62" s="27">
        <f>+[1]CUNDINAMARCA!H62</f>
        <v>0</v>
      </c>
      <c r="BF62" s="27">
        <f>+[1]CUNDINAMARCA!G62</f>
        <v>0</v>
      </c>
      <c r="BG62" s="27">
        <f>+[1]CUNDINAMARCA!U62</f>
        <v>0</v>
      </c>
      <c r="BH62" s="27">
        <f>+[1]GUAINIA!H62</f>
        <v>0</v>
      </c>
      <c r="BI62" s="27">
        <f>+[1]GUAINIA!G62</f>
        <v>0</v>
      </c>
      <c r="BJ62" s="27">
        <f>+[1]GUAINIA!U62</f>
        <v>0</v>
      </c>
      <c r="BK62" s="27">
        <f>+[1]GUAVIARE!H62</f>
        <v>0</v>
      </c>
      <c r="BL62" s="27">
        <f>+[1]GUAVIARE!G62</f>
        <v>0</v>
      </c>
      <c r="BM62" s="27">
        <f>+[1]GUAVIARE!U62</f>
        <v>0</v>
      </c>
      <c r="BN62" s="27">
        <f>+[1]HUILA!H62</f>
        <v>0</v>
      </c>
      <c r="BO62" s="27">
        <f>+[1]HUILA!G62</f>
        <v>0</v>
      </c>
      <c r="BP62" s="27">
        <f>+[1]HUILA!U62</f>
        <v>0</v>
      </c>
      <c r="BQ62" s="27">
        <f>+[1]GUAJIRA!H62</f>
        <v>0</v>
      </c>
      <c r="BR62" s="27">
        <f>+[1]GUAJIRA!G62</f>
        <v>0</v>
      </c>
      <c r="BS62" s="27">
        <f>+[1]GUAJIRA!U62</f>
        <v>0</v>
      </c>
      <c r="BT62" s="27">
        <f>+[1]MAGDALENA!H62</f>
        <v>0</v>
      </c>
      <c r="BU62" s="27">
        <f>+[1]MAGDALENA!G62</f>
        <v>0</v>
      </c>
      <c r="BV62" s="27">
        <f>+[1]MAGDALENA!U62</f>
        <v>0</v>
      </c>
      <c r="BW62" s="27">
        <f>+[1]META!H62</f>
        <v>0</v>
      </c>
      <c r="BX62" s="27">
        <f>+[1]META!G62</f>
        <v>0</v>
      </c>
      <c r="BY62" s="27">
        <f>+[1]META!U62</f>
        <v>0</v>
      </c>
      <c r="BZ62" s="27">
        <f>+[1]NARIÑO!H62</f>
        <v>0</v>
      </c>
      <c r="CA62" s="27">
        <f>+[1]NARIÑO!G62</f>
        <v>0</v>
      </c>
      <c r="CB62" s="27">
        <f>+[1]NARIÑO!U62</f>
        <v>0</v>
      </c>
      <c r="CC62" s="27">
        <f>+'[1]NORTE DE SANTANDER'!H62</f>
        <v>0</v>
      </c>
      <c r="CD62" s="27">
        <f>+'[1]NORTE DE SANTANDER'!G62</f>
        <v>0</v>
      </c>
      <c r="CE62" s="27">
        <f>+'[1]NORTE DE SANTANDER'!U62</f>
        <v>0</v>
      </c>
      <c r="CF62" s="27">
        <f>+[1]PUTUMAYO!H62</f>
        <v>0</v>
      </c>
      <c r="CG62" s="27">
        <f>+[1]PUTUMAYO!G62</f>
        <v>0</v>
      </c>
      <c r="CH62" s="27">
        <f>+[1]PUTUMAYO!U62</f>
        <v>0</v>
      </c>
      <c r="CI62" s="53">
        <f>+[1]QUINDIO!H62</f>
        <v>700</v>
      </c>
      <c r="CJ62" s="53">
        <f>+[1]QUINDIO!G62</f>
        <v>0</v>
      </c>
      <c r="CK62" s="53">
        <f>+[1]QUINDIO!U62</f>
        <v>1424</v>
      </c>
      <c r="CL62" s="53">
        <f>+[1]RISARALDA!H62</f>
        <v>700</v>
      </c>
      <c r="CM62" s="53">
        <f>+[1]RISARALDA!G62</f>
        <v>0</v>
      </c>
      <c r="CN62" s="53">
        <f>+[1]RISARALDA!U62</f>
        <v>1560</v>
      </c>
      <c r="CO62" s="27">
        <f>+'[1]SAN ANDRES'!H62</f>
        <v>0</v>
      </c>
      <c r="CP62" s="27">
        <f>+'[1]SAN ANDRES'!G62</f>
        <v>0</v>
      </c>
      <c r="CQ62" s="27">
        <f>+'[1]SAN ANDRES'!U62</f>
        <v>0</v>
      </c>
      <c r="CR62" s="27">
        <f>+[1]SANTANDER!H62</f>
        <v>0</v>
      </c>
      <c r="CS62" s="27">
        <f>+[1]SANTANDER!G62</f>
        <v>0</v>
      </c>
      <c r="CT62" s="27">
        <f>+[1]SANTANDER!U62</f>
        <v>0</v>
      </c>
      <c r="CU62" s="27">
        <f>+[1]SUCRE!H62</f>
        <v>0</v>
      </c>
      <c r="CV62" s="27">
        <f>+[1]SUCRE!G62</f>
        <v>0</v>
      </c>
      <c r="CW62" s="27">
        <f>+[1]SUCRE!U62</f>
        <v>0</v>
      </c>
      <c r="CX62" s="27">
        <f>+[1]TOLIMA!H62</f>
        <v>1000</v>
      </c>
      <c r="CY62" s="27">
        <f>+[1]TOLIMA!G62</f>
        <v>0</v>
      </c>
      <c r="CZ62" s="27">
        <f>+[1]TOLIMA!U62</f>
        <v>2994</v>
      </c>
      <c r="DA62" s="27">
        <f>+'[1]VALLE DEL CAUCA'!H62</f>
        <v>400</v>
      </c>
      <c r="DB62" s="27">
        <f>+'[1]VALLE DEL CAUCA'!G62</f>
        <v>0</v>
      </c>
      <c r="DC62" s="27">
        <f>+'[1]VALLE DEL CAUCA'!U62</f>
        <v>0</v>
      </c>
      <c r="DD62" s="27">
        <f>+[1]VAUPES!H62</f>
        <v>0</v>
      </c>
      <c r="DE62" s="27">
        <f>+[1]VAUPES!G62</f>
        <v>0</v>
      </c>
      <c r="DF62" s="27">
        <f>+[1]VAUPES!U62</f>
        <v>0</v>
      </c>
      <c r="DG62" s="27">
        <f>+[1]VICHADA!H62</f>
        <v>0</v>
      </c>
      <c r="DH62" s="27">
        <f>+[1]VICHADA!G62</f>
        <v>0</v>
      </c>
      <c r="DI62" s="27">
        <f>+[1]VICHADA!U62</f>
        <v>0</v>
      </c>
    </row>
    <row r="63" spans="1:113" ht="49.5" customHeight="1" x14ac:dyDescent="0.2">
      <c r="A63" s="30" t="s">
        <v>232</v>
      </c>
      <c r="B63" s="39" t="s">
        <v>167</v>
      </c>
      <c r="C63" s="54" t="s">
        <v>233</v>
      </c>
      <c r="D63" s="54" t="s">
        <v>234</v>
      </c>
      <c r="E63" s="54" t="s">
        <v>209</v>
      </c>
      <c r="F63" s="24" t="s">
        <v>58</v>
      </c>
      <c r="G63" s="25">
        <f t="shared" si="36"/>
        <v>0.85185881104033978</v>
      </c>
      <c r="H63" s="26"/>
      <c r="I63" s="26"/>
      <c r="J63" s="27">
        <f t="shared" si="43"/>
        <v>1413</v>
      </c>
      <c r="K63" s="27">
        <f t="shared" si="44"/>
        <v>1203.6765</v>
      </c>
      <c r="L63" s="27">
        <f>+'[1]OFICINAS NACIONALES'!H63</f>
        <v>0</v>
      </c>
      <c r="M63" s="27">
        <f>+'[1]OFICINAS NACIONALES'!G63</f>
        <v>0</v>
      </c>
      <c r="N63" s="27">
        <f>+'[1]OFICINAS NACIONALES'!U63</f>
        <v>0</v>
      </c>
      <c r="O63" s="27">
        <f t="shared" si="45"/>
        <v>1413</v>
      </c>
      <c r="P63" s="27">
        <f t="shared" si="45"/>
        <v>0</v>
      </c>
      <c r="Q63" s="27">
        <f t="shared" si="45"/>
        <v>1203.6765</v>
      </c>
      <c r="R63" s="27">
        <f>+[1]AMAZONAS!H63</f>
        <v>0</v>
      </c>
      <c r="S63" s="27">
        <f>+[1]AMAZONAS!G63</f>
        <v>0</v>
      </c>
      <c r="T63" s="27">
        <f>+[1]AMAZONAS!U63</f>
        <v>0</v>
      </c>
      <c r="U63" s="27">
        <f>+[1]ANTIOQUIA!H63</f>
        <v>480</v>
      </c>
      <c r="V63" s="27">
        <f>+[1]ANTIOQUIA!G63</f>
        <v>0</v>
      </c>
      <c r="W63" s="27">
        <f>+[1]ANTIOQUIA!U63</f>
        <v>158</v>
      </c>
      <c r="X63" s="27">
        <f>+[1]ATLÁNTICO!H63</f>
        <v>0</v>
      </c>
      <c r="Y63" s="27">
        <f>+[1]ATLÁNTICO!G63</f>
        <v>0</v>
      </c>
      <c r="Z63" s="27">
        <f>+[1]ATLÁNTICO!U63</f>
        <v>0</v>
      </c>
      <c r="AA63" s="27">
        <f>+[1]ARAUCA!H63</f>
        <v>0</v>
      </c>
      <c r="AB63" s="27">
        <f>+[1]ARAUCA!G63</f>
        <v>0</v>
      </c>
      <c r="AC63" s="27">
        <f>+[1]ARAUCA!U63</f>
        <v>0</v>
      </c>
      <c r="AD63" s="27">
        <f>+[1]BOLIVAR!H63</f>
        <v>0</v>
      </c>
      <c r="AE63" s="27">
        <f>+[1]BOLIVAR!G63</f>
        <v>0</v>
      </c>
      <c r="AF63" s="27">
        <f>+[1]BOLIVAR!U63</f>
        <v>0</v>
      </c>
      <c r="AG63" s="27">
        <f>+[1]BOYACÁ!H63</f>
        <v>0</v>
      </c>
      <c r="AH63" s="27">
        <f>+[1]BOYACÁ!G63</f>
        <v>0</v>
      </c>
      <c r="AI63" s="27">
        <f>+[1]BOYACÁ!U63</f>
        <v>0</v>
      </c>
      <c r="AJ63" s="53">
        <f>+[1]CALDAS!H63</f>
        <v>400</v>
      </c>
      <c r="AK63" s="53">
        <f>+[1]CALDAS!G63</f>
        <v>0</v>
      </c>
      <c r="AL63" s="53">
        <f>+[1]CALDAS!U63</f>
        <v>597.04</v>
      </c>
      <c r="AM63" s="27">
        <f>+[1]CAQUETA!H63</f>
        <v>0</v>
      </c>
      <c r="AN63" s="27">
        <f>+[1]CAQUETA!G63</f>
        <v>0</v>
      </c>
      <c r="AO63" s="27">
        <f>+[1]CAQUETA!U63</f>
        <v>0</v>
      </c>
      <c r="AP63" s="27">
        <f>+[1]CASANARE!H63</f>
        <v>0</v>
      </c>
      <c r="AQ63" s="27">
        <f>+[1]CASANARE!G63</f>
        <v>0</v>
      </c>
      <c r="AR63" s="27">
        <f>+[1]CASANARE!U63</f>
        <v>0</v>
      </c>
      <c r="AS63" s="27">
        <f>+[1]CAUCA!H63</f>
        <v>60</v>
      </c>
      <c r="AT63" s="27">
        <f>+[1]CAUCA!G63</f>
        <v>0</v>
      </c>
      <c r="AU63" s="27">
        <f>+[1]CAUCA!U63</f>
        <v>12.564500000000001</v>
      </c>
      <c r="AV63" s="27">
        <f>+[1]CESAR!H63</f>
        <v>0</v>
      </c>
      <c r="AW63" s="27">
        <f>+[1]CESAR!G63</f>
        <v>0</v>
      </c>
      <c r="AX63" s="27">
        <f>+[1]CESAR!U63</f>
        <v>0</v>
      </c>
      <c r="AY63" s="27">
        <f>+[1]CHOCÓ!H63</f>
        <v>0</v>
      </c>
      <c r="AZ63" s="27">
        <f>+[1]CHOCÓ!G63</f>
        <v>0</v>
      </c>
      <c r="BA63" s="27">
        <f>+[1]CHOCÓ!U63</f>
        <v>0</v>
      </c>
      <c r="BB63" s="27">
        <f>+[1]CORDOBA!H63</f>
        <v>0</v>
      </c>
      <c r="BC63" s="27">
        <f>+[1]CORDOBA!G63</f>
        <v>0</v>
      </c>
      <c r="BD63" s="27">
        <f>+[1]CORDOBA!U63</f>
        <v>0</v>
      </c>
      <c r="BE63" s="27">
        <f>+[1]CUNDINAMARCA!H63</f>
        <v>0</v>
      </c>
      <c r="BF63" s="27">
        <f>+[1]CUNDINAMARCA!G63</f>
        <v>0</v>
      </c>
      <c r="BG63" s="27">
        <f>+[1]CUNDINAMARCA!U63</f>
        <v>0</v>
      </c>
      <c r="BH63" s="27">
        <f>+[1]GUAINIA!H63</f>
        <v>0</v>
      </c>
      <c r="BI63" s="27">
        <f>+[1]GUAINIA!G63</f>
        <v>0</v>
      </c>
      <c r="BJ63" s="27">
        <f>+[1]GUAINIA!U63</f>
        <v>0</v>
      </c>
      <c r="BK63" s="27">
        <f>+[1]GUAVIARE!H63</f>
        <v>0</v>
      </c>
      <c r="BL63" s="27">
        <f>+[1]GUAVIARE!G63</f>
        <v>0</v>
      </c>
      <c r="BM63" s="27">
        <f>+[1]GUAVIARE!U63</f>
        <v>0</v>
      </c>
      <c r="BN63" s="27">
        <f>+[1]HUILA!H63</f>
        <v>0</v>
      </c>
      <c r="BO63" s="27">
        <f>+[1]HUILA!G63</f>
        <v>0</v>
      </c>
      <c r="BP63" s="27">
        <f>+[1]HUILA!U63</f>
        <v>0</v>
      </c>
      <c r="BQ63" s="27">
        <f>+[1]GUAJIRA!H63</f>
        <v>0</v>
      </c>
      <c r="BR63" s="27">
        <f>+[1]GUAJIRA!G63</f>
        <v>0</v>
      </c>
      <c r="BS63" s="27">
        <f>+[1]GUAJIRA!U63</f>
        <v>0</v>
      </c>
      <c r="BT63" s="27">
        <f>+[1]MAGDALENA!H63</f>
        <v>0</v>
      </c>
      <c r="BU63" s="27">
        <f>+[1]MAGDALENA!G63</f>
        <v>0</v>
      </c>
      <c r="BV63" s="27">
        <f>+[1]MAGDALENA!U63</f>
        <v>0</v>
      </c>
      <c r="BW63" s="27">
        <f>+[1]META!H63</f>
        <v>0</v>
      </c>
      <c r="BX63" s="27">
        <f>+[1]META!G63</f>
        <v>0</v>
      </c>
      <c r="BY63" s="27">
        <f>+[1]META!U63</f>
        <v>0</v>
      </c>
      <c r="BZ63" s="27">
        <f>+[1]NARIÑO!H63</f>
        <v>0</v>
      </c>
      <c r="CA63" s="27">
        <f>+[1]NARIÑO!G63</f>
        <v>0</v>
      </c>
      <c r="CB63" s="27">
        <f>+[1]NARIÑO!U63</f>
        <v>0</v>
      </c>
      <c r="CC63" s="27">
        <f>+'[1]NORTE DE SANTANDER'!H63</f>
        <v>0</v>
      </c>
      <c r="CD63" s="27">
        <f>+'[1]NORTE DE SANTANDER'!G63</f>
        <v>0</v>
      </c>
      <c r="CE63" s="27">
        <f>+'[1]NORTE DE SANTANDER'!U63</f>
        <v>0</v>
      </c>
      <c r="CF63" s="27">
        <f>+[1]PUTUMAYO!H63</f>
        <v>0</v>
      </c>
      <c r="CG63" s="27">
        <f>+[1]PUTUMAYO!G63</f>
        <v>0</v>
      </c>
      <c r="CH63" s="27">
        <f>+[1]PUTUMAYO!U63</f>
        <v>0</v>
      </c>
      <c r="CI63" s="53">
        <f>+[1]QUINDIO!H63</f>
        <v>145</v>
      </c>
      <c r="CJ63" s="53">
        <f>+[1]QUINDIO!G63</f>
        <v>0</v>
      </c>
      <c r="CK63" s="53">
        <f>+[1]QUINDIO!U63</f>
        <v>209.322</v>
      </c>
      <c r="CL63" s="27">
        <f>+[1]RISARALDA!H63</f>
        <v>120</v>
      </c>
      <c r="CM63" s="27">
        <f>+[1]RISARALDA!G63</f>
        <v>0</v>
      </c>
      <c r="CN63" s="27">
        <f>+[1]RISARALDA!U63</f>
        <v>143.85</v>
      </c>
      <c r="CO63" s="27">
        <f>+'[1]SAN ANDRES'!H63</f>
        <v>0</v>
      </c>
      <c r="CP63" s="27">
        <f>+'[1]SAN ANDRES'!G63</f>
        <v>0</v>
      </c>
      <c r="CQ63" s="27">
        <f>+'[1]SAN ANDRES'!U63</f>
        <v>0</v>
      </c>
      <c r="CR63" s="27">
        <f>+[1]SANTANDER!H63</f>
        <v>0</v>
      </c>
      <c r="CS63" s="27">
        <f>+[1]SANTANDER!G63</f>
        <v>0</v>
      </c>
      <c r="CT63" s="27">
        <f>+[1]SANTANDER!U63</f>
        <v>0</v>
      </c>
      <c r="CU63" s="27">
        <f>+[1]SUCRE!H63</f>
        <v>0</v>
      </c>
      <c r="CV63" s="27">
        <f>+[1]SUCRE!G63</f>
        <v>0</v>
      </c>
      <c r="CW63" s="27">
        <f>+[1]SUCRE!U63</f>
        <v>0</v>
      </c>
      <c r="CX63" s="53">
        <f>+[1]TOLIMA!H63</f>
        <v>58</v>
      </c>
      <c r="CY63" s="53">
        <f>+[1]TOLIMA!G63</f>
        <v>0</v>
      </c>
      <c r="CZ63" s="53">
        <f>+[1]TOLIMA!U63</f>
        <v>82.9</v>
      </c>
      <c r="DA63" s="53">
        <f>+'[1]VALLE DEL CAUCA'!H63</f>
        <v>150</v>
      </c>
      <c r="DB63" s="53">
        <f>+'[1]VALLE DEL CAUCA'!G63</f>
        <v>0</v>
      </c>
      <c r="DC63" s="53">
        <f>+'[1]VALLE DEL CAUCA'!U63</f>
        <v>0</v>
      </c>
      <c r="DD63" s="27">
        <f>+[1]VAUPES!H63</f>
        <v>0</v>
      </c>
      <c r="DE63" s="27">
        <f>+[1]VAUPES!G63</f>
        <v>0</v>
      </c>
      <c r="DF63" s="27">
        <f>+[1]VAUPES!U63</f>
        <v>0</v>
      </c>
      <c r="DG63" s="27">
        <f>+[1]VICHADA!H63</f>
        <v>0</v>
      </c>
      <c r="DH63" s="27">
        <f>+[1]VICHADA!G63</f>
        <v>0</v>
      </c>
      <c r="DI63" s="27">
        <f>+[1]VICHADA!U63</f>
        <v>0</v>
      </c>
    </row>
    <row r="64" spans="1:113" ht="45" customHeight="1" x14ac:dyDescent="0.2">
      <c r="A64" s="30" t="s">
        <v>235</v>
      </c>
      <c r="B64" s="39" t="s">
        <v>167</v>
      </c>
      <c r="C64" s="23" t="s">
        <v>236</v>
      </c>
      <c r="D64" s="23" t="s">
        <v>237</v>
      </c>
      <c r="E64" s="23" t="s">
        <v>238</v>
      </c>
      <c r="F64" s="23" t="s">
        <v>58</v>
      </c>
      <c r="G64" s="25">
        <f t="shared" si="36"/>
        <v>2.6296296296296298</v>
      </c>
      <c r="H64" s="26"/>
      <c r="I64" s="26"/>
      <c r="J64" s="27">
        <f t="shared" si="43"/>
        <v>27</v>
      </c>
      <c r="K64" s="27">
        <f t="shared" si="44"/>
        <v>71</v>
      </c>
      <c r="L64" s="27">
        <f>+'[1]OFICINAS NACIONALES'!H64</f>
        <v>0</v>
      </c>
      <c r="M64" s="27">
        <f>+'[1]OFICINAS NACIONALES'!G64</f>
        <v>0</v>
      </c>
      <c r="N64" s="27">
        <f>+'[1]OFICINAS NACIONALES'!U64</f>
        <v>0</v>
      </c>
      <c r="O64" s="27">
        <f t="shared" si="45"/>
        <v>27</v>
      </c>
      <c r="P64" s="27">
        <f t="shared" si="45"/>
        <v>0</v>
      </c>
      <c r="Q64" s="27">
        <f t="shared" si="45"/>
        <v>71</v>
      </c>
      <c r="R64" s="27">
        <f>+[1]AMAZONAS!H64</f>
        <v>0</v>
      </c>
      <c r="S64" s="27">
        <f>+[1]AMAZONAS!G64</f>
        <v>0</v>
      </c>
      <c r="T64" s="27">
        <f>+[1]AMAZONAS!U64</f>
        <v>0</v>
      </c>
      <c r="U64" s="27">
        <f>+[1]ANTIOQUIA!H64</f>
        <v>6</v>
      </c>
      <c r="V64" s="27">
        <f>+[1]ANTIOQUIA!G64</f>
        <v>0</v>
      </c>
      <c r="W64" s="27">
        <f>+[1]ANTIOQUIA!U64</f>
        <v>31</v>
      </c>
      <c r="X64" s="27">
        <f>+[1]ATLÁNTICO!H64</f>
        <v>0</v>
      </c>
      <c r="Y64" s="27">
        <f>+[1]ATLÁNTICO!G64</f>
        <v>0</v>
      </c>
      <c r="Z64" s="27">
        <f>+[1]ATLÁNTICO!U64</f>
        <v>0</v>
      </c>
      <c r="AA64" s="27">
        <f>+[1]ARAUCA!H64</f>
        <v>0</v>
      </c>
      <c r="AB64" s="27">
        <f>+[1]ARAUCA!G64</f>
        <v>0</v>
      </c>
      <c r="AC64" s="27">
        <f>+[1]ARAUCA!U64</f>
        <v>0</v>
      </c>
      <c r="AD64" s="27">
        <f>+[1]BOLIVAR!H64</f>
        <v>0</v>
      </c>
      <c r="AE64" s="27">
        <f>+[1]BOLIVAR!G64</f>
        <v>0</v>
      </c>
      <c r="AF64" s="27">
        <f>+[1]BOLIVAR!U64</f>
        <v>0</v>
      </c>
      <c r="AG64" s="27">
        <f>+[1]BOYACÁ!H64</f>
        <v>0</v>
      </c>
      <c r="AH64" s="27">
        <f>+[1]BOYACÁ!G64</f>
        <v>0</v>
      </c>
      <c r="AI64" s="27">
        <f>+[1]BOYACÁ!U64</f>
        <v>0</v>
      </c>
      <c r="AJ64" s="27">
        <f>+[1]CALDAS!H64</f>
        <v>5</v>
      </c>
      <c r="AK64" s="27">
        <f>+[1]CALDAS!G64</f>
        <v>0</v>
      </c>
      <c r="AL64" s="27">
        <f>+[1]CALDAS!U64</f>
        <v>17</v>
      </c>
      <c r="AM64" s="27">
        <f>+[1]CAQUETA!H64</f>
        <v>0</v>
      </c>
      <c r="AN64" s="27">
        <f>+[1]CAQUETA!G64</f>
        <v>0</v>
      </c>
      <c r="AO64" s="27">
        <f>+[1]CAQUETA!U64</f>
        <v>0</v>
      </c>
      <c r="AP64" s="27">
        <f>+[1]CASANARE!H64</f>
        <v>0</v>
      </c>
      <c r="AQ64" s="27">
        <f>+[1]CASANARE!G64</f>
        <v>0</v>
      </c>
      <c r="AR64" s="27">
        <f>+[1]CASANARE!U64</f>
        <v>0</v>
      </c>
      <c r="AS64" s="27">
        <f>+[1]CAUCA!H64</f>
        <v>4</v>
      </c>
      <c r="AT64" s="27">
        <f>+[1]CAUCA!G64</f>
        <v>0</v>
      </c>
      <c r="AU64" s="27">
        <f>+[1]CAUCA!U64</f>
        <v>8</v>
      </c>
      <c r="AV64" s="27">
        <f>+[1]CESAR!H64</f>
        <v>0</v>
      </c>
      <c r="AW64" s="27">
        <f>+[1]CESAR!G64</f>
        <v>0</v>
      </c>
      <c r="AX64" s="27">
        <f>+[1]CESAR!U64</f>
        <v>0</v>
      </c>
      <c r="AY64" s="27">
        <f>+[1]CHOCÓ!H64</f>
        <v>0</v>
      </c>
      <c r="AZ64" s="27">
        <f>+[1]CHOCÓ!G64</f>
        <v>0</v>
      </c>
      <c r="BA64" s="27">
        <f>+[1]CHOCÓ!U64</f>
        <v>0</v>
      </c>
      <c r="BB64" s="27">
        <f>+[1]CORDOBA!H64</f>
        <v>0</v>
      </c>
      <c r="BC64" s="27">
        <f>+[1]CORDOBA!G64</f>
        <v>0</v>
      </c>
      <c r="BD64" s="27">
        <f>+[1]CORDOBA!U64</f>
        <v>0</v>
      </c>
      <c r="BE64" s="27">
        <f>+[1]CUNDINAMARCA!H64</f>
        <v>0</v>
      </c>
      <c r="BF64" s="27">
        <f>+[1]CUNDINAMARCA!G64</f>
        <v>0</v>
      </c>
      <c r="BG64" s="27">
        <f>+[1]CUNDINAMARCA!U64</f>
        <v>0</v>
      </c>
      <c r="BH64" s="27">
        <f>+[1]GUAINIA!H64</f>
        <v>0</v>
      </c>
      <c r="BI64" s="27">
        <f>+[1]GUAINIA!G64</f>
        <v>0</v>
      </c>
      <c r="BJ64" s="27">
        <f>+[1]GUAINIA!U64</f>
        <v>0</v>
      </c>
      <c r="BK64" s="27">
        <f>+[1]GUAVIARE!H64</f>
        <v>0</v>
      </c>
      <c r="BL64" s="27">
        <f>+[1]GUAVIARE!G64</f>
        <v>0</v>
      </c>
      <c r="BM64" s="27">
        <f>+[1]GUAVIARE!U64</f>
        <v>0</v>
      </c>
      <c r="BN64" s="27">
        <f>+[1]HUILA!H64</f>
        <v>0</v>
      </c>
      <c r="BO64" s="27">
        <f>+[1]HUILA!G64</f>
        <v>0</v>
      </c>
      <c r="BP64" s="27">
        <f>+[1]HUILA!U64</f>
        <v>0</v>
      </c>
      <c r="BQ64" s="27">
        <f>+[1]GUAJIRA!H64</f>
        <v>0</v>
      </c>
      <c r="BR64" s="27">
        <f>+[1]GUAJIRA!G64</f>
        <v>0</v>
      </c>
      <c r="BS64" s="27">
        <f>+[1]GUAJIRA!U64</f>
        <v>0</v>
      </c>
      <c r="BT64" s="27">
        <f>+[1]MAGDALENA!H64</f>
        <v>0</v>
      </c>
      <c r="BU64" s="27">
        <f>+[1]MAGDALENA!G64</f>
        <v>0</v>
      </c>
      <c r="BV64" s="27">
        <f>+[1]MAGDALENA!U64</f>
        <v>0</v>
      </c>
      <c r="BW64" s="27">
        <f>+[1]META!H64</f>
        <v>0</v>
      </c>
      <c r="BX64" s="27">
        <f>+[1]META!G64</f>
        <v>0</v>
      </c>
      <c r="BY64" s="27">
        <f>+[1]META!U64</f>
        <v>0</v>
      </c>
      <c r="BZ64" s="27">
        <f>+[1]NARIÑO!H64</f>
        <v>0</v>
      </c>
      <c r="CA64" s="27">
        <f>+[1]NARIÑO!G64</f>
        <v>0</v>
      </c>
      <c r="CB64" s="27">
        <f>+[1]NARIÑO!U64</f>
        <v>0</v>
      </c>
      <c r="CC64" s="27">
        <f>+'[1]NORTE DE SANTANDER'!H64</f>
        <v>0</v>
      </c>
      <c r="CD64" s="27">
        <f>+'[1]NORTE DE SANTANDER'!G64</f>
        <v>0</v>
      </c>
      <c r="CE64" s="27">
        <f>+'[1]NORTE DE SANTANDER'!U64</f>
        <v>0</v>
      </c>
      <c r="CF64" s="27">
        <f>+[1]PUTUMAYO!H64</f>
        <v>0</v>
      </c>
      <c r="CG64" s="27">
        <f>+[1]PUTUMAYO!G64</f>
        <v>0</v>
      </c>
      <c r="CH64" s="27">
        <f>+[1]PUTUMAYO!U64</f>
        <v>0</v>
      </c>
      <c r="CI64" s="27">
        <f>+[1]QUINDIO!H64</f>
        <v>3</v>
      </c>
      <c r="CJ64" s="27">
        <f>+[1]QUINDIO!G64</f>
        <v>0</v>
      </c>
      <c r="CK64" s="27">
        <f>+[1]QUINDIO!U64</f>
        <v>3</v>
      </c>
      <c r="CL64" s="27">
        <f>+[1]RISARALDA!H64</f>
        <v>3</v>
      </c>
      <c r="CM64" s="27">
        <f>+[1]RISARALDA!G64</f>
        <v>0</v>
      </c>
      <c r="CN64" s="27">
        <f>+[1]RISARALDA!U64</f>
        <v>6</v>
      </c>
      <c r="CO64" s="27">
        <f>+'[1]SAN ANDRES'!H64</f>
        <v>0</v>
      </c>
      <c r="CP64" s="27">
        <f>+'[1]SAN ANDRES'!G64</f>
        <v>0</v>
      </c>
      <c r="CQ64" s="27">
        <f>+'[1]SAN ANDRES'!U64</f>
        <v>0</v>
      </c>
      <c r="CR64" s="27">
        <f>+[1]SANTANDER!H64</f>
        <v>0</v>
      </c>
      <c r="CS64" s="27">
        <f>+[1]SANTANDER!G64</f>
        <v>0</v>
      </c>
      <c r="CT64" s="27">
        <f>+[1]SANTANDER!U64</f>
        <v>0</v>
      </c>
      <c r="CU64" s="27">
        <f>+[1]SUCRE!H64</f>
        <v>0</v>
      </c>
      <c r="CV64" s="27">
        <f>+[1]SUCRE!G64</f>
        <v>0</v>
      </c>
      <c r="CW64" s="27">
        <f>+[1]SUCRE!U64</f>
        <v>0</v>
      </c>
      <c r="CX64" s="27">
        <f>+[1]TOLIMA!H64</f>
        <v>4</v>
      </c>
      <c r="CY64" s="27">
        <f>+[1]TOLIMA!G64</f>
        <v>0</v>
      </c>
      <c r="CZ64" s="27">
        <f>+[1]TOLIMA!U64</f>
        <v>6</v>
      </c>
      <c r="DA64" s="27">
        <f>+'[1]VALLE DEL CAUCA'!H64</f>
        <v>2</v>
      </c>
      <c r="DB64" s="27">
        <f>+'[1]VALLE DEL CAUCA'!G64</f>
        <v>0</v>
      </c>
      <c r="DC64" s="27">
        <f>+'[1]VALLE DEL CAUCA'!U64</f>
        <v>0</v>
      </c>
      <c r="DD64" s="27">
        <f>+[1]VAUPES!H64</f>
        <v>0</v>
      </c>
      <c r="DE64" s="27">
        <f>+[1]VAUPES!G64</f>
        <v>0</v>
      </c>
      <c r="DF64" s="27">
        <f>+[1]VAUPES!U64</f>
        <v>0</v>
      </c>
      <c r="DG64" s="27">
        <f>+[1]VICHADA!H64</f>
        <v>0</v>
      </c>
      <c r="DH64" s="27">
        <f>+[1]VICHADA!G64</f>
        <v>0</v>
      </c>
      <c r="DI64" s="27">
        <f>+[1]VICHADA!U64</f>
        <v>0</v>
      </c>
    </row>
    <row r="65" spans="1:113" ht="83.25" customHeight="1" x14ac:dyDescent="0.2">
      <c r="A65" s="44" t="s">
        <v>163</v>
      </c>
      <c r="B65" s="46" t="s">
        <v>239</v>
      </c>
      <c r="C65" s="46" t="s">
        <v>239</v>
      </c>
      <c r="D65" s="47"/>
      <c r="E65" s="47"/>
      <c r="F65" s="47" t="s">
        <v>58</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row>
    <row r="66" spans="1:113" ht="45" customHeight="1" x14ac:dyDescent="0.2">
      <c r="A66" s="21" t="s">
        <v>240</v>
      </c>
      <c r="B66" s="22" t="s">
        <v>239</v>
      </c>
      <c r="C66" s="23" t="s">
        <v>241</v>
      </c>
      <c r="D66" s="23" t="s">
        <v>242</v>
      </c>
      <c r="E66" s="23" t="s">
        <v>243</v>
      </c>
      <c r="F66" s="24" t="s">
        <v>58</v>
      </c>
      <c r="G66" s="25">
        <f t="shared" si="36"/>
        <v>0.93703178781129781</v>
      </c>
      <c r="H66" s="26"/>
      <c r="I66" s="26"/>
      <c r="J66" s="27">
        <f t="shared" ref="J66:J70" si="46">L66+O66</f>
        <v>4939</v>
      </c>
      <c r="K66" s="27">
        <f t="shared" ref="K66:K70" si="47">N66+Q66</f>
        <v>4628</v>
      </c>
      <c r="L66" s="27">
        <f>+'[1]OFICINAS NACIONALES'!H66</f>
        <v>0</v>
      </c>
      <c r="M66" s="27">
        <f>+'[1]OFICINAS NACIONALES'!G66</f>
        <v>0</v>
      </c>
      <c r="N66" s="27">
        <f>+'[1]OFICINAS NACIONALES'!U66</f>
        <v>0</v>
      </c>
      <c r="O66" s="27">
        <f t="shared" ref="O66:Q70" si="48">+R66+U66+X66+AA66+AD66+AG66+AJ66+AM66+AP66+AS66+AV66+AY66+BB66+BE66+BH66+BK66+BN66+BQ66+BT66+BW66+BZ66+CC66+CF66+CI66+CL66+CO66+CR66+CU66+CX66+DA66+DD66+DG66</f>
        <v>4939</v>
      </c>
      <c r="P66" s="27">
        <f t="shared" si="48"/>
        <v>195</v>
      </c>
      <c r="Q66" s="27">
        <f t="shared" si="48"/>
        <v>4628</v>
      </c>
      <c r="R66" s="27">
        <f>+[1]AMAZONAS!H66</f>
        <v>0</v>
      </c>
      <c r="S66" s="27">
        <f>+[1]AMAZONAS!G66</f>
        <v>0</v>
      </c>
      <c r="T66" s="27">
        <f>+[1]AMAZONAS!U66</f>
        <v>0</v>
      </c>
      <c r="U66" s="27">
        <f>+[1]ANTIOQUIA!H66</f>
        <v>1100</v>
      </c>
      <c r="V66" s="27">
        <f>+[1]ANTIOQUIA!G66</f>
        <v>0</v>
      </c>
      <c r="W66" s="27">
        <f>+[1]ANTIOQUIA!U66</f>
        <v>850</v>
      </c>
      <c r="X66" s="27">
        <f>+[1]ATLÁNTICO!H66</f>
        <v>2</v>
      </c>
      <c r="Y66" s="27">
        <f>+[1]ATLÁNTICO!G66</f>
        <v>0</v>
      </c>
      <c r="Z66" s="27">
        <f>+[1]ATLÁNTICO!U66</f>
        <v>2</v>
      </c>
      <c r="AA66" s="27">
        <f>+[1]ARAUCA!H66</f>
        <v>0</v>
      </c>
      <c r="AB66" s="27">
        <f>+[1]ARAUCA!G66</f>
        <v>0</v>
      </c>
      <c r="AC66" s="27">
        <f>+[1]ARAUCA!U66</f>
        <v>0</v>
      </c>
      <c r="AD66" s="27">
        <f>+[1]BOLIVAR!H66</f>
        <v>14</v>
      </c>
      <c r="AE66" s="27">
        <f>+[1]BOLIVAR!G66</f>
        <v>0</v>
      </c>
      <c r="AF66" s="27">
        <f>+[1]BOLIVAR!U66</f>
        <v>12</v>
      </c>
      <c r="AG66" s="27">
        <f>+[1]BOYACÁ!H66</f>
        <v>800</v>
      </c>
      <c r="AH66" s="27">
        <f>+[1]BOYACÁ!G66</f>
        <v>0</v>
      </c>
      <c r="AI66" s="27">
        <f>+[1]BOYACÁ!U66</f>
        <v>809</v>
      </c>
      <c r="AJ66" s="27">
        <f>+[1]CALDAS!H66</f>
        <v>190</v>
      </c>
      <c r="AK66" s="27">
        <f>+[1]CALDAS!G66</f>
        <v>0</v>
      </c>
      <c r="AL66" s="27">
        <f>+[1]CALDAS!U66</f>
        <v>194</v>
      </c>
      <c r="AM66" s="27">
        <f>+[1]CAQUETA!H66</f>
        <v>0</v>
      </c>
      <c r="AN66" s="27">
        <f>+[1]CAQUETA!G66</f>
        <v>0</v>
      </c>
      <c r="AO66" s="27">
        <f>+[1]CAQUETA!U66</f>
        <v>0</v>
      </c>
      <c r="AP66" s="27">
        <f>+[1]CASANARE!H66</f>
        <v>1</v>
      </c>
      <c r="AQ66" s="27">
        <f>+[1]CASANARE!G66</f>
        <v>0</v>
      </c>
      <c r="AR66" s="27">
        <f>+[1]CASANARE!U66</f>
        <v>0</v>
      </c>
      <c r="AS66" s="27">
        <f>+[1]CAUCA!H66</f>
        <v>162</v>
      </c>
      <c r="AT66" s="27">
        <f>+[1]CAUCA!G66</f>
        <v>0</v>
      </c>
      <c r="AU66" s="27">
        <f>+[1]CAUCA!U66</f>
        <v>204</v>
      </c>
      <c r="AV66" s="27">
        <f>+[1]CESAR!H66</f>
        <v>30</v>
      </c>
      <c r="AW66" s="27">
        <f>+[1]CESAR!G66</f>
        <v>0</v>
      </c>
      <c r="AX66" s="27">
        <f>+[1]CESAR!U66</f>
        <v>14</v>
      </c>
      <c r="AY66" s="27">
        <f>+[1]CHOCÓ!H66</f>
        <v>50</v>
      </c>
      <c r="AZ66" s="27">
        <f>+[1]CHOCÓ!G66</f>
        <v>0</v>
      </c>
      <c r="BA66" s="27">
        <f>+[1]CHOCÓ!U66</f>
        <v>0</v>
      </c>
      <c r="BB66" s="27">
        <f>+[1]CORDOBA!H66</f>
        <v>210</v>
      </c>
      <c r="BC66" s="27">
        <f>+[1]CORDOBA!G66</f>
        <v>0</v>
      </c>
      <c r="BD66" s="27">
        <f>+[1]CORDOBA!U66</f>
        <v>120</v>
      </c>
      <c r="BE66" s="27">
        <f>+[1]CUNDINAMARCA!H66</f>
        <v>400</v>
      </c>
      <c r="BF66" s="27">
        <f>+[1]CUNDINAMARCA!G66</f>
        <v>0</v>
      </c>
      <c r="BG66" s="27">
        <f>+[1]CUNDINAMARCA!U66</f>
        <v>386</v>
      </c>
      <c r="BH66" s="27">
        <f>+[1]GUAINIA!H66</f>
        <v>0</v>
      </c>
      <c r="BI66" s="27">
        <f>+[1]GUAINIA!G66</f>
        <v>0</v>
      </c>
      <c r="BJ66" s="27">
        <f>+[1]GUAINIA!U66</f>
        <v>0</v>
      </c>
      <c r="BK66" s="27">
        <f>+[1]GUAVIARE!H66</f>
        <v>0</v>
      </c>
      <c r="BL66" s="27">
        <f>+[1]GUAVIARE!G66</f>
        <v>0</v>
      </c>
      <c r="BM66" s="27">
        <f>+[1]GUAVIARE!U66</f>
        <v>0</v>
      </c>
      <c r="BN66" s="27">
        <f>+[1]HUILA!H66</f>
        <v>200</v>
      </c>
      <c r="BO66" s="27">
        <f>+[1]HUILA!G66</f>
        <v>0</v>
      </c>
      <c r="BP66" s="27">
        <f>+[1]HUILA!U66</f>
        <v>278</v>
      </c>
      <c r="BQ66" s="27">
        <f>+[1]GUAJIRA!H66</f>
        <v>54</v>
      </c>
      <c r="BR66" s="27">
        <f>+[1]GUAJIRA!G66</f>
        <v>0</v>
      </c>
      <c r="BS66" s="27">
        <f>+[1]GUAJIRA!U66</f>
        <v>52</v>
      </c>
      <c r="BT66" s="27">
        <f>+[1]MAGDALENA!H66</f>
        <v>480</v>
      </c>
      <c r="BU66" s="27">
        <f>+[1]MAGDALENA!G66</f>
        <v>0</v>
      </c>
      <c r="BV66" s="27">
        <f>+[1]MAGDALENA!U66</f>
        <v>358</v>
      </c>
      <c r="BW66" s="27">
        <f>+[1]META!H66</f>
        <v>40</v>
      </c>
      <c r="BX66" s="27">
        <f>+[1]META!G66</f>
        <v>0</v>
      </c>
      <c r="BY66" s="27">
        <f>+[1]META!U66</f>
        <v>30</v>
      </c>
      <c r="BZ66" s="27">
        <f>+[1]NARIÑO!H66</f>
        <v>90</v>
      </c>
      <c r="CA66" s="27">
        <f>+[1]NARIÑO!G66</f>
        <v>0</v>
      </c>
      <c r="CB66" s="27">
        <f>+[1]NARIÑO!U66</f>
        <v>93</v>
      </c>
      <c r="CC66" s="27">
        <f>+'[1]NORTE DE SANTANDER'!H66</f>
        <v>100</v>
      </c>
      <c r="CD66" s="27">
        <f>+'[1]NORTE DE SANTANDER'!G66</f>
        <v>0</v>
      </c>
      <c r="CE66" s="27">
        <f>+'[1]NORTE DE SANTANDER'!U66</f>
        <v>99</v>
      </c>
      <c r="CF66" s="27">
        <f>+[1]PUTUMAYO!H66</f>
        <v>6</v>
      </c>
      <c r="CG66" s="27">
        <f>+[1]PUTUMAYO!G66</f>
        <v>0</v>
      </c>
      <c r="CH66" s="27">
        <f>+[1]PUTUMAYO!U66</f>
        <v>6</v>
      </c>
      <c r="CI66" s="27">
        <f>+[1]QUINDIO!H66</f>
        <v>190</v>
      </c>
      <c r="CJ66" s="27">
        <f>+[1]QUINDIO!G66</f>
        <v>195</v>
      </c>
      <c r="CK66" s="27">
        <f>+[1]QUINDIO!U66</f>
        <v>186</v>
      </c>
      <c r="CL66" s="27">
        <f>+[1]RISARALDA!H66</f>
        <v>190</v>
      </c>
      <c r="CM66" s="27">
        <f>+[1]RISARALDA!G66</f>
        <v>0</v>
      </c>
      <c r="CN66" s="27">
        <f>+[1]RISARALDA!U66</f>
        <v>318</v>
      </c>
      <c r="CO66" s="27">
        <f>+'[1]SAN ANDRES'!H66</f>
        <v>0</v>
      </c>
      <c r="CP66" s="27">
        <f>+'[1]SAN ANDRES'!G66</f>
        <v>0</v>
      </c>
      <c r="CQ66" s="27">
        <f>+'[1]SAN ANDRES'!U66</f>
        <v>0</v>
      </c>
      <c r="CR66" s="27">
        <f>+[1]SANTANDER!H66</f>
        <v>200</v>
      </c>
      <c r="CS66" s="27">
        <f>+[1]SANTANDER!G66</f>
        <v>0</v>
      </c>
      <c r="CT66" s="27">
        <f>+[1]SANTANDER!U66</f>
        <v>131</v>
      </c>
      <c r="CU66" s="27">
        <f>+[1]SUCRE!H66</f>
        <v>30</v>
      </c>
      <c r="CV66" s="27">
        <f>+[1]SUCRE!G66</f>
        <v>0</v>
      </c>
      <c r="CW66" s="27">
        <f>+[1]SUCRE!U66</f>
        <v>15</v>
      </c>
      <c r="CX66" s="27">
        <f>+[1]TOLIMA!H66</f>
        <v>170</v>
      </c>
      <c r="CY66" s="27">
        <f>+[1]TOLIMA!G66</f>
        <v>0</v>
      </c>
      <c r="CZ66" s="27">
        <f>+[1]TOLIMA!U66</f>
        <v>252</v>
      </c>
      <c r="DA66" s="27">
        <f>+'[1]VALLE DEL CAUCA'!H66</f>
        <v>230</v>
      </c>
      <c r="DB66" s="27">
        <f>+'[1]VALLE DEL CAUCA'!G66</f>
        <v>0</v>
      </c>
      <c r="DC66" s="27">
        <f>+'[1]VALLE DEL CAUCA'!U66</f>
        <v>219</v>
      </c>
      <c r="DD66" s="27">
        <f>+[1]VAUPES!H66</f>
        <v>0</v>
      </c>
      <c r="DE66" s="27">
        <f>+[1]VAUPES!G66</f>
        <v>0</v>
      </c>
      <c r="DF66" s="27">
        <f>+[1]VAUPES!U66</f>
        <v>0</v>
      </c>
      <c r="DG66" s="27">
        <f>+[1]VICHADA!H66</f>
        <v>0</v>
      </c>
      <c r="DH66" s="27">
        <f>+[1]VICHADA!G66</f>
        <v>0</v>
      </c>
      <c r="DI66" s="27">
        <f>+[1]VICHADA!U66</f>
        <v>0</v>
      </c>
    </row>
    <row r="67" spans="1:113" ht="60" customHeight="1" x14ac:dyDescent="0.2">
      <c r="A67" s="21" t="s">
        <v>244</v>
      </c>
      <c r="B67" s="22" t="s">
        <v>239</v>
      </c>
      <c r="C67" s="23" t="s">
        <v>245</v>
      </c>
      <c r="D67" s="23" t="s">
        <v>246</v>
      </c>
      <c r="E67" s="23" t="s">
        <v>247</v>
      </c>
      <c r="F67" s="24" t="s">
        <v>58</v>
      </c>
      <c r="G67" s="25">
        <f t="shared" si="36"/>
        <v>1.1319554848966613</v>
      </c>
      <c r="H67" s="26"/>
      <c r="I67" s="26"/>
      <c r="J67" s="27">
        <f t="shared" si="46"/>
        <v>629</v>
      </c>
      <c r="K67" s="27">
        <f t="shared" si="47"/>
        <v>712</v>
      </c>
      <c r="L67" s="27">
        <f>+'[1]OFICINAS NACIONALES'!H67</f>
        <v>0</v>
      </c>
      <c r="M67" s="27">
        <f>+'[1]OFICINAS NACIONALES'!G67</f>
        <v>0</v>
      </c>
      <c r="N67" s="27">
        <f>+'[1]OFICINAS NACIONALES'!U67</f>
        <v>0</v>
      </c>
      <c r="O67" s="27">
        <f t="shared" si="48"/>
        <v>629</v>
      </c>
      <c r="P67" s="27">
        <f t="shared" si="48"/>
        <v>28</v>
      </c>
      <c r="Q67" s="27">
        <f t="shared" si="48"/>
        <v>712</v>
      </c>
      <c r="R67" s="27">
        <f>+[1]AMAZONAS!H67</f>
        <v>0</v>
      </c>
      <c r="S67" s="27">
        <f>+[1]AMAZONAS!G67</f>
        <v>0</v>
      </c>
      <c r="T67" s="27">
        <f>+[1]AMAZONAS!U67</f>
        <v>0</v>
      </c>
      <c r="U67" s="27">
        <f>+[1]ANTIOQUIA!H67</f>
        <v>100</v>
      </c>
      <c r="V67" s="27">
        <f>+[1]ANTIOQUIA!G67</f>
        <v>0</v>
      </c>
      <c r="W67" s="27">
        <f>+[1]ANTIOQUIA!U67</f>
        <v>120</v>
      </c>
      <c r="X67" s="27">
        <f>+[1]ATLÁNTICO!H67</f>
        <v>25</v>
      </c>
      <c r="Y67" s="27">
        <f>+[1]ATLÁNTICO!G67</f>
        <v>18</v>
      </c>
      <c r="Z67" s="27">
        <f>+[1]ATLÁNTICO!U67</f>
        <v>26</v>
      </c>
      <c r="AA67" s="27">
        <f>+[1]ARAUCA!H67</f>
        <v>0</v>
      </c>
      <c r="AB67" s="27">
        <f>+[1]ARAUCA!G67</f>
        <v>0</v>
      </c>
      <c r="AC67" s="27">
        <f>+[1]ARAUCA!U67</f>
        <v>0</v>
      </c>
      <c r="AD67" s="27">
        <f>+[1]BOLIVAR!H67</f>
        <v>4</v>
      </c>
      <c r="AE67" s="27">
        <f>+[1]BOLIVAR!G67</f>
        <v>0</v>
      </c>
      <c r="AF67" s="27">
        <f>+[1]BOLIVAR!U67</f>
        <v>6</v>
      </c>
      <c r="AG67" s="27">
        <f>+[1]BOYACÁ!H67</f>
        <v>20</v>
      </c>
      <c r="AH67" s="27">
        <f>+[1]BOYACÁ!G67</f>
        <v>0</v>
      </c>
      <c r="AI67" s="27">
        <f>+[1]BOYACÁ!U67</f>
        <v>21</v>
      </c>
      <c r="AJ67" s="27">
        <f>+[1]CALDAS!H67</f>
        <v>18</v>
      </c>
      <c r="AK67" s="27">
        <f>+[1]CALDAS!G67</f>
        <v>0</v>
      </c>
      <c r="AL67" s="27">
        <f>+[1]CALDAS!U67</f>
        <v>20</v>
      </c>
      <c r="AM67" s="27">
        <f>+[1]CAQUETA!H67</f>
        <v>0</v>
      </c>
      <c r="AN67" s="27">
        <f>+[1]CAQUETA!G67</f>
        <v>0</v>
      </c>
      <c r="AO67" s="27">
        <f>+[1]CAQUETA!U67</f>
        <v>0</v>
      </c>
      <c r="AP67" s="27">
        <f>+[1]CASANARE!H67</f>
        <v>0</v>
      </c>
      <c r="AQ67" s="27">
        <f>+[1]CASANARE!G67</f>
        <v>0</v>
      </c>
      <c r="AR67" s="27">
        <f>+[1]CASANARE!U67</f>
        <v>0</v>
      </c>
      <c r="AS67" s="27">
        <f>+[1]CAUCA!H67</f>
        <v>2</v>
      </c>
      <c r="AT67" s="27">
        <f>+[1]CAUCA!G67</f>
        <v>0</v>
      </c>
      <c r="AU67" s="27">
        <f>+[1]CAUCA!U67</f>
        <v>2</v>
      </c>
      <c r="AV67" s="27">
        <f>+[1]CESAR!H67</f>
        <v>12</v>
      </c>
      <c r="AW67" s="27">
        <f>+[1]CESAR!G67</f>
        <v>0</v>
      </c>
      <c r="AX67" s="27">
        <f>+[1]CESAR!U67</f>
        <v>7</v>
      </c>
      <c r="AY67" s="27">
        <f>+[1]CHOCÓ!H67</f>
        <v>0</v>
      </c>
      <c r="AZ67" s="27">
        <f>+[1]CHOCÓ!G67</f>
        <v>0</v>
      </c>
      <c r="BA67" s="27">
        <f>+[1]CHOCÓ!U67</f>
        <v>0</v>
      </c>
      <c r="BB67" s="27">
        <f>+[1]CORDOBA!H67</f>
        <v>20</v>
      </c>
      <c r="BC67" s="27">
        <f>+[1]CORDOBA!G67</f>
        <v>0</v>
      </c>
      <c r="BD67" s="27">
        <f>+[1]CORDOBA!U67</f>
        <v>3</v>
      </c>
      <c r="BE67" s="27">
        <f>+[1]CUNDINAMARCA!H67</f>
        <v>200</v>
      </c>
      <c r="BF67" s="27">
        <f>+[1]CUNDINAMARCA!G67</f>
        <v>0</v>
      </c>
      <c r="BG67" s="27">
        <f>+[1]CUNDINAMARCA!U67</f>
        <v>265</v>
      </c>
      <c r="BH67" s="27">
        <f>+[1]GUAINIA!H67</f>
        <v>0</v>
      </c>
      <c r="BI67" s="27">
        <f>+[1]GUAINIA!G67</f>
        <v>0</v>
      </c>
      <c r="BJ67" s="27">
        <f>+[1]GUAINIA!U67</f>
        <v>0</v>
      </c>
      <c r="BK67" s="27">
        <f>+[1]GUAVIARE!H67</f>
        <v>0</v>
      </c>
      <c r="BL67" s="27">
        <f>+[1]GUAVIARE!G67</f>
        <v>0</v>
      </c>
      <c r="BM67" s="27">
        <f>+[1]GUAVIARE!U67</f>
        <v>0</v>
      </c>
      <c r="BN67" s="27">
        <f>+[1]HUILA!H67</f>
        <v>4</v>
      </c>
      <c r="BO67" s="27">
        <f>+[1]HUILA!G67</f>
        <v>0</v>
      </c>
      <c r="BP67" s="27">
        <f>+[1]HUILA!U67</f>
        <v>4</v>
      </c>
      <c r="BQ67" s="27">
        <f>+[1]GUAJIRA!H67</f>
        <v>1</v>
      </c>
      <c r="BR67" s="27">
        <f>+[1]GUAJIRA!G67</f>
        <v>0</v>
      </c>
      <c r="BS67" s="27">
        <f>+[1]GUAJIRA!U67</f>
        <v>0</v>
      </c>
      <c r="BT67" s="27">
        <f>+[1]MAGDALENA!H67</f>
        <v>40</v>
      </c>
      <c r="BU67" s="27">
        <f>+[1]MAGDALENA!G67</f>
        <v>0</v>
      </c>
      <c r="BV67" s="27">
        <f>+[1]MAGDALENA!U67</f>
        <v>39</v>
      </c>
      <c r="BW67" s="27">
        <f>+[1]META!H67</f>
        <v>3</v>
      </c>
      <c r="BX67" s="27">
        <f>+[1]META!G67</f>
        <v>0</v>
      </c>
      <c r="BY67" s="27">
        <f>+[1]META!U67</f>
        <v>3</v>
      </c>
      <c r="BZ67" s="27">
        <f>+[1]NARIÑO!H67</f>
        <v>32</v>
      </c>
      <c r="CA67" s="27">
        <f>+[1]NARIÑO!G67</f>
        <v>0</v>
      </c>
      <c r="CB67" s="27">
        <f>+[1]NARIÑO!U67</f>
        <v>32</v>
      </c>
      <c r="CC67" s="27">
        <f>+'[1]NORTE DE SANTANDER'!H67</f>
        <v>0</v>
      </c>
      <c r="CD67" s="27">
        <f>+'[1]NORTE DE SANTANDER'!G67</f>
        <v>0</v>
      </c>
      <c r="CE67" s="27">
        <f>+'[1]NORTE DE SANTANDER'!U67</f>
        <v>0</v>
      </c>
      <c r="CF67" s="27">
        <f>+[1]PUTUMAYO!H67</f>
        <v>0</v>
      </c>
      <c r="CG67" s="27">
        <f>+[1]PUTUMAYO!G67</f>
        <v>0</v>
      </c>
      <c r="CH67" s="27">
        <f>+[1]PUTUMAYO!U67</f>
        <v>0</v>
      </c>
      <c r="CI67" s="27">
        <f>+[1]QUINDIO!H67</f>
        <v>10</v>
      </c>
      <c r="CJ67" s="27">
        <f>+[1]QUINDIO!G67</f>
        <v>10</v>
      </c>
      <c r="CK67" s="27">
        <f>+[1]QUINDIO!U67</f>
        <v>8</v>
      </c>
      <c r="CL67" s="27">
        <f>+[1]RISARALDA!H67</f>
        <v>10</v>
      </c>
      <c r="CM67" s="27">
        <f>+[1]RISARALDA!G67</f>
        <v>0</v>
      </c>
      <c r="CN67" s="27">
        <f>+[1]RISARALDA!U67</f>
        <v>38</v>
      </c>
      <c r="CO67" s="27">
        <f>+'[1]SAN ANDRES'!H67</f>
        <v>0</v>
      </c>
      <c r="CP67" s="27">
        <f>+'[1]SAN ANDRES'!G67</f>
        <v>0</v>
      </c>
      <c r="CQ67" s="27">
        <f>+'[1]SAN ANDRES'!U67</f>
        <v>0</v>
      </c>
      <c r="CR67" s="27">
        <f>+[1]SANTANDER!H67</f>
        <v>26</v>
      </c>
      <c r="CS67" s="27">
        <f>+[1]SANTANDER!G67</f>
        <v>0</v>
      </c>
      <c r="CT67" s="27">
        <f>+[1]SANTANDER!U67</f>
        <v>26</v>
      </c>
      <c r="CU67" s="27">
        <f>+[1]SUCRE!H67</f>
        <v>18</v>
      </c>
      <c r="CV67" s="27">
        <f>+[1]SUCRE!G67</f>
        <v>0</v>
      </c>
      <c r="CW67" s="27">
        <f>+[1]SUCRE!U67</f>
        <v>18</v>
      </c>
      <c r="CX67" s="27">
        <f>+[1]TOLIMA!H67</f>
        <v>24</v>
      </c>
      <c r="CY67" s="27">
        <f>+[1]TOLIMA!G67</f>
        <v>0</v>
      </c>
      <c r="CZ67" s="27">
        <f>+[1]TOLIMA!U67</f>
        <v>33</v>
      </c>
      <c r="DA67" s="27">
        <f>+'[1]VALLE DEL CAUCA'!H67</f>
        <v>60</v>
      </c>
      <c r="DB67" s="27">
        <f>+'[1]VALLE DEL CAUCA'!G67</f>
        <v>0</v>
      </c>
      <c r="DC67" s="27">
        <f>+'[1]VALLE DEL CAUCA'!U67</f>
        <v>41</v>
      </c>
      <c r="DD67" s="27">
        <f>+[1]VAUPES!H67</f>
        <v>0</v>
      </c>
      <c r="DE67" s="27">
        <f>+[1]VAUPES!G67</f>
        <v>0</v>
      </c>
      <c r="DF67" s="27">
        <f>+[1]VAUPES!U67</f>
        <v>0</v>
      </c>
      <c r="DG67" s="27">
        <f>+[1]VICHADA!H67</f>
        <v>0</v>
      </c>
      <c r="DH67" s="27">
        <f>+[1]VICHADA!G67</f>
        <v>0</v>
      </c>
      <c r="DI67" s="27">
        <f>+[1]VICHADA!U67</f>
        <v>0</v>
      </c>
    </row>
    <row r="68" spans="1:113" ht="45" customHeight="1" x14ac:dyDescent="0.2">
      <c r="A68" s="21" t="s">
        <v>248</v>
      </c>
      <c r="B68" s="22" t="s">
        <v>239</v>
      </c>
      <c r="C68" s="23" t="s">
        <v>249</v>
      </c>
      <c r="D68" s="23" t="s">
        <v>250</v>
      </c>
      <c r="E68" s="23" t="s">
        <v>251</v>
      </c>
      <c r="F68" s="24" t="s">
        <v>58</v>
      </c>
      <c r="G68" s="25">
        <f t="shared" si="36"/>
        <v>1.1200000000000001</v>
      </c>
      <c r="H68" s="26"/>
      <c r="I68" s="26"/>
      <c r="J68" s="27">
        <f t="shared" si="46"/>
        <v>100</v>
      </c>
      <c r="K68" s="27">
        <f t="shared" si="47"/>
        <v>112</v>
      </c>
      <c r="L68" s="27">
        <f>+'[1]OFICINAS NACIONALES'!H68</f>
        <v>100</v>
      </c>
      <c r="M68" s="27">
        <f>+'[1]OFICINAS NACIONALES'!G68</f>
        <v>99</v>
      </c>
      <c r="N68" s="27">
        <f>+'[1]OFICINAS NACIONALES'!U68</f>
        <v>112</v>
      </c>
      <c r="O68" s="27">
        <f t="shared" si="48"/>
        <v>0</v>
      </c>
      <c r="P68" s="27">
        <f t="shared" si="48"/>
        <v>0</v>
      </c>
      <c r="Q68" s="27">
        <f t="shared" si="48"/>
        <v>0</v>
      </c>
      <c r="R68" s="27">
        <f>+[1]AMAZONAS!H68</f>
        <v>0</v>
      </c>
      <c r="S68" s="27">
        <f>+[1]AMAZONAS!G68</f>
        <v>0</v>
      </c>
      <c r="T68" s="27">
        <f>+[1]AMAZONAS!U68</f>
        <v>0</v>
      </c>
      <c r="U68" s="27">
        <f>+[1]ANTIOQUIA!H68</f>
        <v>0</v>
      </c>
      <c r="V68" s="27">
        <f>+[1]ANTIOQUIA!G68</f>
        <v>0</v>
      </c>
      <c r="W68" s="27">
        <f>+[1]ANTIOQUIA!U68</f>
        <v>0</v>
      </c>
      <c r="X68" s="27">
        <f>+[1]ATLÁNTICO!H68</f>
        <v>0</v>
      </c>
      <c r="Y68" s="27">
        <f>+[1]ATLÁNTICO!G68</f>
        <v>0</v>
      </c>
      <c r="Z68" s="27">
        <f>+[1]ATLÁNTICO!U68</f>
        <v>0</v>
      </c>
      <c r="AA68" s="27">
        <f>+[1]ARAUCA!H68</f>
        <v>0</v>
      </c>
      <c r="AB68" s="27">
        <f>+[1]ARAUCA!G68</f>
        <v>0</v>
      </c>
      <c r="AC68" s="27">
        <f>+[1]ARAUCA!U68</f>
        <v>0</v>
      </c>
      <c r="AD68" s="27">
        <f>+[1]BOLIVAR!H68</f>
        <v>0</v>
      </c>
      <c r="AE68" s="27">
        <f>+[1]BOLIVAR!G68</f>
        <v>0</v>
      </c>
      <c r="AF68" s="27">
        <f>+[1]BOLIVAR!U68</f>
        <v>0</v>
      </c>
      <c r="AG68" s="27">
        <f>+[1]BOYACÁ!H68</f>
        <v>0</v>
      </c>
      <c r="AH68" s="27">
        <f>+[1]BOYACÁ!G68</f>
        <v>0</v>
      </c>
      <c r="AI68" s="27">
        <f>+[1]BOYACÁ!U68</f>
        <v>0</v>
      </c>
      <c r="AJ68" s="27">
        <f>+[1]CALDAS!H68</f>
        <v>0</v>
      </c>
      <c r="AK68" s="27">
        <f>+[1]CALDAS!G68</f>
        <v>0</v>
      </c>
      <c r="AL68" s="27">
        <f>+[1]CALDAS!U68</f>
        <v>0</v>
      </c>
      <c r="AM68" s="27">
        <f>+[1]CAQUETA!H68</f>
        <v>0</v>
      </c>
      <c r="AN68" s="27">
        <f>+[1]CAQUETA!G68</f>
        <v>0</v>
      </c>
      <c r="AO68" s="27">
        <f>+[1]CAQUETA!U68</f>
        <v>0</v>
      </c>
      <c r="AP68" s="27">
        <f>+[1]CASANARE!H68</f>
        <v>0</v>
      </c>
      <c r="AQ68" s="27">
        <f>+[1]CASANARE!G68</f>
        <v>0</v>
      </c>
      <c r="AR68" s="27">
        <f>+[1]CASANARE!U68</f>
        <v>0</v>
      </c>
      <c r="AS68" s="27">
        <f>+[1]CAUCA!H68</f>
        <v>0</v>
      </c>
      <c r="AT68" s="27">
        <f>+[1]CAUCA!G68</f>
        <v>0</v>
      </c>
      <c r="AU68" s="27">
        <f>+[1]CAUCA!U68</f>
        <v>0</v>
      </c>
      <c r="AV68" s="27">
        <f>+[1]CESAR!H68</f>
        <v>0</v>
      </c>
      <c r="AW68" s="27">
        <f>+[1]CESAR!G68</f>
        <v>0</v>
      </c>
      <c r="AX68" s="27">
        <f>+[1]CESAR!U68</f>
        <v>0</v>
      </c>
      <c r="AY68" s="27">
        <f>+[1]CHOCÓ!H68</f>
        <v>0</v>
      </c>
      <c r="AZ68" s="27">
        <f>+[1]CHOCÓ!G68</f>
        <v>0</v>
      </c>
      <c r="BA68" s="27">
        <f>+[1]CHOCÓ!U68</f>
        <v>0</v>
      </c>
      <c r="BB68" s="27">
        <f>+[1]CORDOBA!H68</f>
        <v>0</v>
      </c>
      <c r="BC68" s="27">
        <f>+[1]CORDOBA!G68</f>
        <v>0</v>
      </c>
      <c r="BD68" s="27">
        <f>+[1]CORDOBA!U68</f>
        <v>0</v>
      </c>
      <c r="BE68" s="27">
        <f>+[1]CUNDINAMARCA!H68</f>
        <v>0</v>
      </c>
      <c r="BF68" s="27">
        <f>+[1]CUNDINAMARCA!G68</f>
        <v>0</v>
      </c>
      <c r="BG68" s="27">
        <f>+[1]CUNDINAMARCA!U68</f>
        <v>0</v>
      </c>
      <c r="BH68" s="27">
        <f>+[1]GUAINIA!H68</f>
        <v>0</v>
      </c>
      <c r="BI68" s="27">
        <f>+[1]GUAINIA!G68</f>
        <v>0</v>
      </c>
      <c r="BJ68" s="27">
        <f>+[1]GUAINIA!U68</f>
        <v>0</v>
      </c>
      <c r="BK68" s="27">
        <f>+[1]GUAVIARE!H68</f>
        <v>0</v>
      </c>
      <c r="BL68" s="27">
        <f>+[1]GUAVIARE!G68</f>
        <v>0</v>
      </c>
      <c r="BM68" s="27">
        <f>+[1]GUAVIARE!U68</f>
        <v>0</v>
      </c>
      <c r="BN68" s="27">
        <f>+[1]HUILA!H68</f>
        <v>0</v>
      </c>
      <c r="BO68" s="27">
        <f>+[1]HUILA!G68</f>
        <v>0</v>
      </c>
      <c r="BP68" s="27">
        <f>+[1]HUILA!U68</f>
        <v>0</v>
      </c>
      <c r="BQ68" s="27">
        <f>+[1]GUAJIRA!H68</f>
        <v>0</v>
      </c>
      <c r="BR68" s="27">
        <f>+[1]GUAJIRA!G68</f>
        <v>0</v>
      </c>
      <c r="BS68" s="27">
        <f>+[1]GUAJIRA!U68</f>
        <v>0</v>
      </c>
      <c r="BT68" s="27">
        <f>+[1]MAGDALENA!H68</f>
        <v>0</v>
      </c>
      <c r="BU68" s="27">
        <f>+[1]MAGDALENA!G68</f>
        <v>0</v>
      </c>
      <c r="BV68" s="27">
        <f>+[1]MAGDALENA!U68</f>
        <v>0</v>
      </c>
      <c r="BW68" s="27">
        <f>+[1]META!H68</f>
        <v>0</v>
      </c>
      <c r="BX68" s="27">
        <f>+[1]META!G68</f>
        <v>0</v>
      </c>
      <c r="BY68" s="27">
        <f>+[1]META!U68</f>
        <v>0</v>
      </c>
      <c r="BZ68" s="27">
        <f>+[1]NARIÑO!H68</f>
        <v>0</v>
      </c>
      <c r="CA68" s="27">
        <f>+[1]NARIÑO!G68</f>
        <v>0</v>
      </c>
      <c r="CB68" s="27">
        <f>+[1]NARIÑO!U68</f>
        <v>0</v>
      </c>
      <c r="CC68" s="27">
        <f>+'[1]NORTE DE SANTANDER'!H68</f>
        <v>0</v>
      </c>
      <c r="CD68" s="27">
        <f>+'[1]NORTE DE SANTANDER'!G68</f>
        <v>0</v>
      </c>
      <c r="CE68" s="27">
        <f>+'[1]NORTE DE SANTANDER'!U68</f>
        <v>0</v>
      </c>
      <c r="CF68" s="27">
        <f>+[1]PUTUMAYO!H68</f>
        <v>0</v>
      </c>
      <c r="CG68" s="27">
        <f>+[1]PUTUMAYO!G68</f>
        <v>0</v>
      </c>
      <c r="CH68" s="27">
        <f>+[1]PUTUMAYO!U68</f>
        <v>0</v>
      </c>
      <c r="CI68" s="27">
        <f>+[1]QUINDIO!H68</f>
        <v>0</v>
      </c>
      <c r="CJ68" s="27">
        <f>+[1]QUINDIO!G68</f>
        <v>0</v>
      </c>
      <c r="CK68" s="27">
        <f>+[1]QUINDIO!U68</f>
        <v>0</v>
      </c>
      <c r="CL68" s="27">
        <f>+[1]RISARALDA!H68</f>
        <v>0</v>
      </c>
      <c r="CM68" s="27">
        <f>+[1]RISARALDA!G68</f>
        <v>0</v>
      </c>
      <c r="CN68" s="27">
        <f>+[1]RISARALDA!U68</f>
        <v>0</v>
      </c>
      <c r="CO68" s="27">
        <f>+'[1]SAN ANDRES'!H68</f>
        <v>0</v>
      </c>
      <c r="CP68" s="27">
        <f>+'[1]SAN ANDRES'!G68</f>
        <v>0</v>
      </c>
      <c r="CQ68" s="27">
        <f>+'[1]SAN ANDRES'!U68</f>
        <v>0</v>
      </c>
      <c r="CR68" s="27">
        <f>+[1]SANTANDER!H68</f>
        <v>0</v>
      </c>
      <c r="CS68" s="27">
        <f>+[1]SANTANDER!G68</f>
        <v>0</v>
      </c>
      <c r="CT68" s="27">
        <f>+[1]SANTANDER!U68</f>
        <v>0</v>
      </c>
      <c r="CU68" s="27">
        <f>+[1]SUCRE!H68</f>
        <v>0</v>
      </c>
      <c r="CV68" s="27">
        <f>+[1]SUCRE!G68</f>
        <v>0</v>
      </c>
      <c r="CW68" s="27">
        <f>+[1]SUCRE!U68</f>
        <v>0</v>
      </c>
      <c r="CX68" s="27">
        <f>+[1]TOLIMA!H68</f>
        <v>0</v>
      </c>
      <c r="CY68" s="27">
        <f>+[1]TOLIMA!G68</f>
        <v>0</v>
      </c>
      <c r="CZ68" s="27">
        <f>+[1]TOLIMA!U68</f>
        <v>0</v>
      </c>
      <c r="DA68" s="27">
        <f>+'[1]VALLE DEL CAUCA'!H68</f>
        <v>0</v>
      </c>
      <c r="DB68" s="27">
        <f>+'[1]VALLE DEL CAUCA'!G68</f>
        <v>0</v>
      </c>
      <c r="DC68" s="27">
        <f>+'[1]VALLE DEL CAUCA'!U68</f>
        <v>0</v>
      </c>
      <c r="DD68" s="27">
        <f>+[1]VAUPES!H68</f>
        <v>0</v>
      </c>
      <c r="DE68" s="27">
        <f>+[1]VAUPES!G68</f>
        <v>0</v>
      </c>
      <c r="DF68" s="27">
        <f>+[1]VAUPES!U68</f>
        <v>0</v>
      </c>
      <c r="DG68" s="27">
        <f>+[1]VICHADA!H68</f>
        <v>0</v>
      </c>
      <c r="DH68" s="27">
        <f>+[1]VICHADA!G68</f>
        <v>0</v>
      </c>
      <c r="DI68" s="27">
        <f>+[1]VICHADA!U68</f>
        <v>0</v>
      </c>
    </row>
    <row r="69" spans="1:113" ht="45" customHeight="1" x14ac:dyDescent="0.2">
      <c r="A69" s="21" t="s">
        <v>252</v>
      </c>
      <c r="B69" s="22" t="s">
        <v>239</v>
      </c>
      <c r="C69" s="23" t="s">
        <v>253</v>
      </c>
      <c r="D69" s="23" t="s">
        <v>254</v>
      </c>
      <c r="E69" s="23" t="s">
        <v>255</v>
      </c>
      <c r="F69" s="32"/>
      <c r="G69" s="25">
        <f t="shared" si="36"/>
        <v>1.5555555555555556</v>
      </c>
      <c r="H69" s="26"/>
      <c r="I69" s="26"/>
      <c r="J69" s="27">
        <f t="shared" si="46"/>
        <v>81</v>
      </c>
      <c r="K69" s="27">
        <f t="shared" si="47"/>
        <v>126</v>
      </c>
      <c r="L69" s="27">
        <f>+'[1]OFICINAS NACIONALES'!H69</f>
        <v>0</v>
      </c>
      <c r="M69" s="27">
        <f>+'[1]OFICINAS NACIONALES'!G69</f>
        <v>0</v>
      </c>
      <c r="N69" s="27">
        <f>+'[1]OFICINAS NACIONALES'!U69</f>
        <v>0</v>
      </c>
      <c r="O69" s="27">
        <f t="shared" si="48"/>
        <v>81</v>
      </c>
      <c r="P69" s="27">
        <f t="shared" si="48"/>
        <v>2</v>
      </c>
      <c r="Q69" s="27">
        <f t="shared" si="48"/>
        <v>126</v>
      </c>
      <c r="R69" s="27">
        <f>+[1]AMAZONAS!H69</f>
        <v>0</v>
      </c>
      <c r="S69" s="27">
        <f>+[1]AMAZONAS!G69</f>
        <v>0</v>
      </c>
      <c r="T69" s="27">
        <f>+[1]AMAZONAS!U69</f>
        <v>0</v>
      </c>
      <c r="U69" s="27">
        <f>+[1]ANTIOQUIA!H69</f>
        <v>4</v>
      </c>
      <c r="V69" s="27">
        <f>+[1]ANTIOQUIA!G69</f>
        <v>0</v>
      </c>
      <c r="W69" s="27">
        <f>+[1]ANTIOQUIA!U69</f>
        <v>19</v>
      </c>
      <c r="X69" s="27">
        <f>+[1]ATLÁNTICO!H69</f>
        <v>2</v>
      </c>
      <c r="Y69" s="27">
        <f>+[1]ATLÁNTICO!G69</f>
        <v>0</v>
      </c>
      <c r="Z69" s="27">
        <f>+[1]ATLÁNTICO!U69</f>
        <v>2</v>
      </c>
      <c r="AA69" s="27">
        <f>+[1]ARAUCA!H69</f>
        <v>0</v>
      </c>
      <c r="AB69" s="27">
        <f>+[1]ARAUCA!G69</f>
        <v>0</v>
      </c>
      <c r="AC69" s="27">
        <f>+[1]ARAUCA!U69</f>
        <v>0</v>
      </c>
      <c r="AD69" s="27">
        <f>+[1]BOLIVAR!H69</f>
        <v>1</v>
      </c>
      <c r="AE69" s="27">
        <f>+[1]BOLIVAR!G69</f>
        <v>0</v>
      </c>
      <c r="AF69" s="27">
        <f>+[1]BOLIVAR!U69</f>
        <v>1</v>
      </c>
      <c r="AG69" s="27">
        <f>+[1]BOYACÁ!H69</f>
        <v>2</v>
      </c>
      <c r="AH69" s="27">
        <f>+[1]BOYACÁ!G69</f>
        <v>0</v>
      </c>
      <c r="AI69" s="27">
        <f>+[1]BOYACÁ!U69</f>
        <v>4</v>
      </c>
      <c r="AJ69" s="27">
        <f>+[1]CALDAS!H69</f>
        <v>4</v>
      </c>
      <c r="AK69" s="27">
        <f>+[1]CALDAS!G69</f>
        <v>0</v>
      </c>
      <c r="AL69" s="27">
        <f>+[1]CALDAS!U69</f>
        <v>8</v>
      </c>
      <c r="AM69" s="27">
        <f>+[1]CAQUETA!H69</f>
        <v>0</v>
      </c>
      <c r="AN69" s="27">
        <f>+[1]CAQUETA!G69</f>
        <v>0</v>
      </c>
      <c r="AO69" s="27">
        <f>+[1]CAQUETA!U69</f>
        <v>0</v>
      </c>
      <c r="AP69" s="27">
        <f>+[1]CASANARE!H69</f>
        <v>0</v>
      </c>
      <c r="AQ69" s="27">
        <f>+[1]CASANARE!G69</f>
        <v>0</v>
      </c>
      <c r="AR69" s="27">
        <f>+[1]CASANARE!U69</f>
        <v>0</v>
      </c>
      <c r="AS69" s="27">
        <f>+[1]CAUCA!H69</f>
        <v>4</v>
      </c>
      <c r="AT69" s="27">
        <f>+[1]CAUCA!G69</f>
        <v>0</v>
      </c>
      <c r="AU69" s="27">
        <f>+[1]CAUCA!U69</f>
        <v>5</v>
      </c>
      <c r="AV69" s="27">
        <f>+[1]CESAR!H69</f>
        <v>4</v>
      </c>
      <c r="AW69" s="27">
        <f>+[1]CESAR!G69</f>
        <v>0</v>
      </c>
      <c r="AX69" s="27">
        <f>+[1]CESAR!U69</f>
        <v>2</v>
      </c>
      <c r="AY69" s="27">
        <f>+[1]CHOCÓ!H69</f>
        <v>2</v>
      </c>
      <c r="AZ69" s="27">
        <f>+[1]CHOCÓ!G69</f>
        <v>0</v>
      </c>
      <c r="BA69" s="27">
        <f>+[1]CHOCÓ!U69</f>
        <v>2</v>
      </c>
      <c r="BB69" s="27">
        <f>+[1]CORDOBA!H69</f>
        <v>7</v>
      </c>
      <c r="BC69" s="27">
        <f>+[1]CORDOBA!G69</f>
        <v>0</v>
      </c>
      <c r="BD69" s="27">
        <f>+[1]CORDOBA!U69</f>
        <v>8</v>
      </c>
      <c r="BE69" s="27">
        <f>+[1]CUNDINAMARCA!H69</f>
        <v>4</v>
      </c>
      <c r="BF69" s="27">
        <f>+[1]CUNDINAMARCA!G69</f>
        <v>0</v>
      </c>
      <c r="BG69" s="27">
        <f>+[1]CUNDINAMARCA!U69</f>
        <v>3</v>
      </c>
      <c r="BH69" s="27">
        <f>+[1]GUAINIA!H69</f>
        <v>0</v>
      </c>
      <c r="BI69" s="27">
        <f>+[1]GUAINIA!G69</f>
        <v>0</v>
      </c>
      <c r="BJ69" s="27">
        <f>+[1]GUAINIA!U69</f>
        <v>0</v>
      </c>
      <c r="BK69" s="27">
        <f>+[1]GUAVIARE!H69</f>
        <v>0</v>
      </c>
      <c r="BL69" s="27">
        <f>+[1]GUAVIARE!G69</f>
        <v>0</v>
      </c>
      <c r="BM69" s="27">
        <f>+[1]GUAVIARE!U69</f>
        <v>0</v>
      </c>
      <c r="BN69" s="27">
        <f>+[1]HUILA!H69</f>
        <v>5</v>
      </c>
      <c r="BO69" s="27">
        <f>+[1]HUILA!G69</f>
        <v>0</v>
      </c>
      <c r="BP69" s="27">
        <f>+[1]HUILA!U69</f>
        <v>7</v>
      </c>
      <c r="BQ69" s="27">
        <f>+[1]GUAJIRA!H69</f>
        <v>2</v>
      </c>
      <c r="BR69" s="27">
        <f>+[1]GUAJIRA!G69</f>
        <v>0</v>
      </c>
      <c r="BS69" s="27">
        <f>+[1]GUAJIRA!U69</f>
        <v>2</v>
      </c>
      <c r="BT69" s="27">
        <f>+[1]MAGDALENA!H69</f>
        <v>5</v>
      </c>
      <c r="BU69" s="27">
        <f>+[1]MAGDALENA!G69</f>
        <v>0</v>
      </c>
      <c r="BV69" s="27">
        <f>+[1]MAGDALENA!U69</f>
        <v>5</v>
      </c>
      <c r="BW69" s="27">
        <f>+[1]META!H69</f>
        <v>4</v>
      </c>
      <c r="BX69" s="27">
        <f>+[1]META!G69</f>
        <v>0</v>
      </c>
      <c r="BY69" s="27">
        <f>+[1]META!U69</f>
        <v>4</v>
      </c>
      <c r="BZ69" s="27">
        <f>+[1]NARIÑO!H69</f>
        <v>4</v>
      </c>
      <c r="CA69" s="27">
        <f>+[1]NARIÑO!G69</f>
        <v>0</v>
      </c>
      <c r="CB69" s="27">
        <f>+[1]NARIÑO!U69</f>
        <v>10</v>
      </c>
      <c r="CC69" s="27">
        <f>+'[1]NORTE DE SANTANDER'!H69</f>
        <v>4</v>
      </c>
      <c r="CD69" s="27">
        <f>+'[1]NORTE DE SANTANDER'!G69</f>
        <v>0</v>
      </c>
      <c r="CE69" s="27">
        <f>+'[1]NORTE DE SANTANDER'!U69</f>
        <v>6</v>
      </c>
      <c r="CF69" s="27">
        <f>+[1]PUTUMAYO!H69</f>
        <v>1</v>
      </c>
      <c r="CG69" s="27">
        <f>+[1]PUTUMAYO!G69</f>
        <v>0</v>
      </c>
      <c r="CH69" s="27">
        <f>+[1]PUTUMAYO!U69</f>
        <v>1</v>
      </c>
      <c r="CI69" s="27">
        <f>+[1]QUINDIO!H69</f>
        <v>2</v>
      </c>
      <c r="CJ69" s="27">
        <f>+[1]QUINDIO!G69</f>
        <v>2</v>
      </c>
      <c r="CK69" s="27">
        <f>+[1]QUINDIO!U69</f>
        <v>2</v>
      </c>
      <c r="CL69" s="27">
        <f>+[1]RISARALDA!H69</f>
        <v>3</v>
      </c>
      <c r="CM69" s="27">
        <f>+[1]RISARALDA!G69</f>
        <v>0</v>
      </c>
      <c r="CN69" s="27">
        <f>+[1]RISARALDA!U69</f>
        <v>5</v>
      </c>
      <c r="CO69" s="27">
        <f>+'[1]SAN ANDRES'!H69</f>
        <v>0</v>
      </c>
      <c r="CP69" s="27">
        <f>+'[1]SAN ANDRES'!G69</f>
        <v>0</v>
      </c>
      <c r="CQ69" s="27">
        <f>+'[1]SAN ANDRES'!U69</f>
        <v>0</v>
      </c>
      <c r="CR69" s="27">
        <f>+[1]SANTANDER!H69</f>
        <v>4</v>
      </c>
      <c r="CS69" s="27">
        <f>+[1]SANTANDER!G69</f>
        <v>0</v>
      </c>
      <c r="CT69" s="27">
        <f>+[1]SANTANDER!U69</f>
        <v>6</v>
      </c>
      <c r="CU69" s="27">
        <f>+[1]SUCRE!H69</f>
        <v>3</v>
      </c>
      <c r="CV69" s="27">
        <f>+[1]SUCRE!G69</f>
        <v>0</v>
      </c>
      <c r="CW69" s="27">
        <f>+[1]SUCRE!U69</f>
        <v>12</v>
      </c>
      <c r="CX69" s="27">
        <f>+[1]TOLIMA!H69</f>
        <v>6</v>
      </c>
      <c r="CY69" s="27">
        <f>+[1]TOLIMA!G69</f>
        <v>0</v>
      </c>
      <c r="CZ69" s="27">
        <f>+[1]TOLIMA!U69</f>
        <v>7</v>
      </c>
      <c r="DA69" s="27">
        <f>+'[1]VALLE DEL CAUCA'!H69</f>
        <v>4</v>
      </c>
      <c r="DB69" s="27">
        <f>+'[1]VALLE DEL CAUCA'!G69</f>
        <v>0</v>
      </c>
      <c r="DC69" s="27">
        <f>+'[1]VALLE DEL CAUCA'!U69</f>
        <v>5</v>
      </c>
      <c r="DD69" s="27">
        <f>+[1]VAUPES!H69</f>
        <v>0</v>
      </c>
      <c r="DE69" s="27">
        <f>+[1]VAUPES!G69</f>
        <v>0</v>
      </c>
      <c r="DF69" s="27">
        <f>+[1]VAUPES!U69</f>
        <v>0</v>
      </c>
      <c r="DG69" s="27">
        <f>+[1]VICHADA!H69</f>
        <v>0</v>
      </c>
      <c r="DH69" s="27">
        <f>+[1]VICHADA!G69</f>
        <v>0</v>
      </c>
      <c r="DI69" s="27">
        <f>+[1]VICHADA!U69</f>
        <v>0</v>
      </c>
    </row>
    <row r="70" spans="1:113" ht="59.25" customHeight="1" x14ac:dyDescent="0.2">
      <c r="A70" s="21" t="s">
        <v>256</v>
      </c>
      <c r="B70" s="55" t="s">
        <v>239</v>
      </c>
      <c r="C70" s="23" t="s">
        <v>257</v>
      </c>
      <c r="D70" s="23" t="s">
        <v>258</v>
      </c>
      <c r="E70" s="23" t="s">
        <v>259</v>
      </c>
      <c r="F70" s="24" t="s">
        <v>58</v>
      </c>
      <c r="G70" s="25">
        <f t="shared" si="36"/>
        <v>0.84098157376991634</v>
      </c>
      <c r="H70" s="26"/>
      <c r="I70" s="26"/>
      <c r="J70" s="27">
        <f t="shared" si="46"/>
        <v>1617</v>
      </c>
      <c r="K70" s="27">
        <f t="shared" si="47"/>
        <v>1359.8672047859548</v>
      </c>
      <c r="L70" s="27">
        <f>+'[1]OFICINAS NACIONALES'!H70</f>
        <v>0</v>
      </c>
      <c r="M70" s="27">
        <f>+'[1]OFICINAS NACIONALES'!G70</f>
        <v>0</v>
      </c>
      <c r="N70" s="27">
        <f>+'[1]OFICINAS NACIONALES'!U70</f>
        <v>0</v>
      </c>
      <c r="O70" s="27">
        <f t="shared" si="48"/>
        <v>1617</v>
      </c>
      <c r="P70" s="27">
        <f t="shared" si="48"/>
        <v>0</v>
      </c>
      <c r="Q70" s="27">
        <f t="shared" si="48"/>
        <v>1359.8672047859548</v>
      </c>
      <c r="R70" s="27">
        <f>+[1]AMAZONAS!H70</f>
        <v>0</v>
      </c>
      <c r="S70" s="27">
        <f>+[1]AMAZONAS!G70</f>
        <v>0</v>
      </c>
      <c r="T70" s="27">
        <f>+[1]AMAZONAS!U70</f>
        <v>0</v>
      </c>
      <c r="U70" s="27">
        <f>+[1]ANTIOQUIA!H70</f>
        <v>100</v>
      </c>
      <c r="V70" s="27">
        <f>+[1]ANTIOQUIA!G70</f>
        <v>0</v>
      </c>
      <c r="W70" s="27">
        <f>+[1]ANTIOQUIA!U70</f>
        <v>54.606535594035563</v>
      </c>
      <c r="X70" s="27">
        <f>+[1]ATLÁNTICO!H70</f>
        <v>0</v>
      </c>
      <c r="Y70" s="27">
        <f>+[1]ATLÁNTICO!G70</f>
        <v>0</v>
      </c>
      <c r="Z70" s="27">
        <f>+[1]ATLÁNTICO!U70</f>
        <v>0</v>
      </c>
      <c r="AA70" s="27">
        <f>+[1]ARAUCA!H70</f>
        <v>0</v>
      </c>
      <c r="AB70" s="27">
        <f>+[1]ARAUCA!G70</f>
        <v>0</v>
      </c>
      <c r="AC70" s="27">
        <f>+[1]ARAUCA!U70</f>
        <v>0</v>
      </c>
      <c r="AD70" s="27">
        <f>+[1]BOLIVAR!H70</f>
        <v>0</v>
      </c>
      <c r="AE70" s="27">
        <f>+[1]BOLIVAR!G70</f>
        <v>0</v>
      </c>
      <c r="AF70" s="27">
        <f>+[1]BOLIVAR!U70</f>
        <v>0</v>
      </c>
      <c r="AG70" s="27">
        <f>+[1]BOYACÁ!H70</f>
        <v>100</v>
      </c>
      <c r="AH70" s="27">
        <f>+[1]BOYACÁ!G70</f>
        <v>0</v>
      </c>
      <c r="AI70" s="27">
        <f>+[1]BOYACÁ!U70</f>
        <v>83.333333333333329</v>
      </c>
      <c r="AJ70" s="27">
        <f>+[1]CALDAS!H70</f>
        <v>0</v>
      </c>
      <c r="AK70" s="27">
        <f>+[1]CALDAS!G70</f>
        <v>0</v>
      </c>
      <c r="AL70" s="27">
        <f>+[1]CALDAS!U70</f>
        <v>0</v>
      </c>
      <c r="AM70" s="27">
        <f>+[1]CAQUETA!H70</f>
        <v>0</v>
      </c>
      <c r="AN70" s="27">
        <f>+[1]CAQUETA!G70</f>
        <v>0</v>
      </c>
      <c r="AO70" s="27">
        <f>+[1]CAQUETA!U70</f>
        <v>0</v>
      </c>
      <c r="AP70" s="27">
        <f>+[1]CASANARE!H70</f>
        <v>100</v>
      </c>
      <c r="AQ70" s="27">
        <f>+[1]CASANARE!G70</f>
        <v>0</v>
      </c>
      <c r="AR70" s="27">
        <f>+[1]CASANARE!U70</f>
        <v>9</v>
      </c>
      <c r="AS70" s="27">
        <f>+[1]CAUCA!H70</f>
        <v>0</v>
      </c>
      <c r="AT70" s="27">
        <f>+[1]CAUCA!G70</f>
        <v>0</v>
      </c>
      <c r="AU70" s="27">
        <f>+[1]CAUCA!U70</f>
        <v>0</v>
      </c>
      <c r="AV70" s="27">
        <f>+[1]CESAR!H70</f>
        <v>100</v>
      </c>
      <c r="AW70" s="27">
        <f>+[1]CESAR!G70</f>
        <v>0</v>
      </c>
      <c r="AX70" s="27">
        <f>+[1]CESAR!U70</f>
        <v>0</v>
      </c>
      <c r="AY70" s="27">
        <f>+[1]CHOCÓ!H70</f>
        <v>100</v>
      </c>
      <c r="AZ70" s="27">
        <f>+[1]CHOCÓ!G70</f>
        <v>0</v>
      </c>
      <c r="BA70" s="27">
        <f>+[1]CHOCÓ!U70</f>
        <v>100</v>
      </c>
      <c r="BB70" s="27">
        <f>+[1]CORDOBA!H70</f>
        <v>100</v>
      </c>
      <c r="BC70" s="27">
        <f>+[1]CORDOBA!G70</f>
        <v>0</v>
      </c>
      <c r="BD70" s="27">
        <f>+[1]CORDOBA!U70</f>
        <v>100</v>
      </c>
      <c r="BE70" s="27">
        <f>+[1]CUNDINAMARCA!H70</f>
        <v>100</v>
      </c>
      <c r="BF70" s="27">
        <f>+[1]CUNDINAMARCA!G70</f>
        <v>0</v>
      </c>
      <c r="BG70" s="27">
        <f>+[1]CUNDINAMARCA!U70</f>
        <v>109</v>
      </c>
      <c r="BH70" s="27">
        <f>+[1]GUAINIA!H70</f>
        <v>0</v>
      </c>
      <c r="BI70" s="27">
        <f>+[1]GUAINIA!G70</f>
        <v>0</v>
      </c>
      <c r="BJ70" s="27">
        <f>+[1]GUAINIA!U70</f>
        <v>0</v>
      </c>
      <c r="BK70" s="27">
        <f>+[1]GUAVIARE!H70</f>
        <v>0</v>
      </c>
      <c r="BL70" s="27">
        <f>+[1]GUAVIARE!G70</f>
        <v>0</v>
      </c>
      <c r="BM70" s="27">
        <f>+[1]GUAVIARE!U70</f>
        <v>0</v>
      </c>
      <c r="BN70" s="27">
        <f>+[1]HUILA!H70</f>
        <v>0</v>
      </c>
      <c r="BO70" s="27">
        <f>+[1]HUILA!G70</f>
        <v>0</v>
      </c>
      <c r="BP70" s="27">
        <f>+[1]HUILA!U70</f>
        <v>0</v>
      </c>
      <c r="BQ70" s="27">
        <f>+[1]GUAJIRA!H70</f>
        <v>100</v>
      </c>
      <c r="BR70" s="27">
        <f>+[1]GUAJIRA!G70</f>
        <v>0</v>
      </c>
      <c r="BS70" s="27">
        <f>+[1]GUAJIRA!U70</f>
        <v>1</v>
      </c>
      <c r="BT70" s="27">
        <f>+[1]MAGDALENA!H70</f>
        <v>1</v>
      </c>
      <c r="BU70" s="27">
        <f>+[1]MAGDALENA!G70</f>
        <v>0</v>
      </c>
      <c r="BV70" s="27">
        <f>+[1]MAGDALENA!U70</f>
        <v>36</v>
      </c>
      <c r="BW70" s="27">
        <f>+[1]META!H70</f>
        <v>100</v>
      </c>
      <c r="BX70" s="27">
        <f>+[1]META!G70</f>
        <v>0</v>
      </c>
      <c r="BY70" s="27">
        <f>+[1]META!U70</f>
        <v>300</v>
      </c>
      <c r="BZ70" s="27">
        <f>+[1]NARIÑO!H70</f>
        <v>100</v>
      </c>
      <c r="CA70" s="27">
        <f>+[1]NARIÑO!G70</f>
        <v>0</v>
      </c>
      <c r="CB70" s="27">
        <f>+[1]NARIÑO!U70</f>
        <v>101</v>
      </c>
      <c r="CC70" s="27">
        <f>+'[1]NORTE DE SANTANDER'!H70</f>
        <v>100</v>
      </c>
      <c r="CD70" s="27">
        <f>+'[1]NORTE DE SANTANDER'!G70</f>
        <v>0</v>
      </c>
      <c r="CE70" s="27">
        <f>+'[1]NORTE DE SANTANDER'!U70</f>
        <v>48.636363636363633</v>
      </c>
      <c r="CF70" s="27">
        <f>+[1]PUTUMAYO!H70</f>
        <v>0</v>
      </c>
      <c r="CG70" s="27">
        <f>+[1]PUTUMAYO!G70</f>
        <v>0</v>
      </c>
      <c r="CH70" s="27">
        <f>+[1]PUTUMAYO!U70</f>
        <v>0</v>
      </c>
      <c r="CI70" s="27">
        <f>+[1]QUINDIO!H70</f>
        <v>100</v>
      </c>
      <c r="CJ70" s="27">
        <f>+[1]QUINDIO!G70</f>
        <v>0</v>
      </c>
      <c r="CK70" s="27">
        <f>+[1]QUINDIO!U70</f>
        <v>100</v>
      </c>
      <c r="CL70" s="27">
        <f>+[1]RISARALDA!H70</f>
        <v>100</v>
      </c>
      <c r="CM70" s="27">
        <f>+[1]RISARALDA!G70</f>
        <v>0</v>
      </c>
      <c r="CN70" s="27">
        <f>+[1]RISARALDA!U70</f>
        <v>100</v>
      </c>
      <c r="CO70" s="27">
        <f>+'[1]SAN ANDRES'!H70</f>
        <v>0</v>
      </c>
      <c r="CP70" s="27">
        <f>+'[1]SAN ANDRES'!G70</f>
        <v>0</v>
      </c>
      <c r="CQ70" s="27">
        <f>+'[1]SAN ANDRES'!U70</f>
        <v>0</v>
      </c>
      <c r="CR70" s="27">
        <f>+[1]SANTANDER!H70</f>
        <v>100</v>
      </c>
      <c r="CS70" s="27">
        <f>+[1]SANTANDER!G70</f>
        <v>0</v>
      </c>
      <c r="CT70" s="27">
        <f>+[1]SANTANDER!U70</f>
        <v>58.5</v>
      </c>
      <c r="CU70" s="27">
        <f>+[1]SUCRE!H70</f>
        <v>16</v>
      </c>
      <c r="CV70" s="27">
        <f>+[1]SUCRE!G70</f>
        <v>0</v>
      </c>
      <c r="CW70" s="27">
        <f>+[1]SUCRE!U70</f>
        <v>2</v>
      </c>
      <c r="CX70" s="27">
        <f>+[1]TOLIMA!H70</f>
        <v>100</v>
      </c>
      <c r="CY70" s="27">
        <f>+[1]TOLIMA!G70</f>
        <v>0</v>
      </c>
      <c r="CZ70" s="27">
        <f>+[1]TOLIMA!U70</f>
        <v>82.790972222222223</v>
      </c>
      <c r="DA70" s="27">
        <f>+'[1]VALLE DEL CAUCA'!H70</f>
        <v>100</v>
      </c>
      <c r="DB70" s="27">
        <f>+'[1]VALLE DEL CAUCA'!G70</f>
        <v>0</v>
      </c>
      <c r="DC70" s="27">
        <f>+'[1]VALLE DEL CAUCA'!U70</f>
        <v>74</v>
      </c>
      <c r="DD70" s="27">
        <f>+[1]VAUPES!H70</f>
        <v>0</v>
      </c>
      <c r="DE70" s="27">
        <f>+[1]VAUPES!G70</f>
        <v>0</v>
      </c>
      <c r="DF70" s="27">
        <f>+[1]VAUPES!U70</f>
        <v>0</v>
      </c>
      <c r="DG70" s="27">
        <f>+[1]VICHADA!H70</f>
        <v>0</v>
      </c>
      <c r="DH70" s="27">
        <f>+[1]VICHADA!G70</f>
        <v>0</v>
      </c>
      <c r="DI70" s="27">
        <f>+[1]VICHADA!U70</f>
        <v>0</v>
      </c>
    </row>
    <row r="71" spans="1:113" ht="45" customHeight="1" x14ac:dyDescent="0.2">
      <c r="A71" s="16" t="s">
        <v>260</v>
      </c>
      <c r="B71" s="17" t="s">
        <v>261</v>
      </c>
      <c r="C71" s="18" t="s">
        <v>4</v>
      </c>
      <c r="D71" s="18"/>
      <c r="E71" s="18"/>
      <c r="F71" s="18" t="s">
        <v>58</v>
      </c>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row>
    <row r="72" spans="1:113" ht="76.5" customHeight="1" x14ac:dyDescent="0.2">
      <c r="A72" s="21" t="s">
        <v>262</v>
      </c>
      <c r="B72" s="22" t="s">
        <v>261</v>
      </c>
      <c r="C72" s="23" t="s">
        <v>263</v>
      </c>
      <c r="D72" s="23" t="s">
        <v>264</v>
      </c>
      <c r="E72" s="23" t="s">
        <v>265</v>
      </c>
      <c r="F72" s="24" t="s">
        <v>58</v>
      </c>
      <c r="G72" s="25">
        <f t="shared" si="36"/>
        <v>1.1413217279999999</v>
      </c>
      <c r="H72" s="26"/>
      <c r="I72" s="26"/>
      <c r="J72" s="27">
        <f t="shared" ref="J72" si="49">L72+O72</f>
        <v>50000</v>
      </c>
      <c r="K72" s="27">
        <f t="shared" ref="K72" si="50">N72+Q72</f>
        <v>57066.086399999993</v>
      </c>
      <c r="L72" s="27">
        <f>+'[1]OFICINAS NACIONALES'!H72</f>
        <v>0</v>
      </c>
      <c r="M72" s="27">
        <f>+'[1]OFICINAS NACIONALES'!G72</f>
        <v>0</v>
      </c>
      <c r="N72" s="27">
        <f>+'[1]OFICINAS NACIONALES'!U72</f>
        <v>0</v>
      </c>
      <c r="O72" s="27">
        <f t="shared" ref="O72:Q72" si="51">+R72+U72+X72+AA72+AD72+AG72+AJ72+AM72+AP72+AS72+AV72+AY72+BB72+BE72+BH72+BK72+BN72+BQ72+BT72+BW72+BZ72+CC72+CF72+CI72+CL72+CO72+CR72+CU72+CX72+DA72+DD72+DG72</f>
        <v>50000</v>
      </c>
      <c r="P72" s="27">
        <f t="shared" si="51"/>
        <v>56891.42</v>
      </c>
      <c r="Q72" s="27">
        <f t="shared" si="51"/>
        <v>57066.086399999993</v>
      </c>
      <c r="R72" s="27">
        <f>+[1]AMAZONAS!H72</f>
        <v>130</v>
      </c>
      <c r="S72" s="27">
        <f>+[1]AMAZONAS!G72</f>
        <v>90</v>
      </c>
      <c r="T72" s="27">
        <f>+[1]AMAZONAS!U72</f>
        <v>183.5</v>
      </c>
      <c r="U72" s="27">
        <f>+[1]ANTIOQUIA!H72</f>
        <v>6000</v>
      </c>
      <c r="V72" s="27">
        <f>+[1]ANTIOQUIA!G72</f>
        <v>7196</v>
      </c>
      <c r="W72" s="27">
        <f>+[1]ANTIOQUIA!U72</f>
        <v>7687.9800000000005</v>
      </c>
      <c r="X72" s="27">
        <f>+[1]ATLÁNTICO!H72</f>
        <v>296</v>
      </c>
      <c r="Y72" s="27">
        <f>+[1]ATLÁNTICO!G72</f>
        <v>296</v>
      </c>
      <c r="Z72" s="27">
        <f>+[1]ATLÁNTICO!U72</f>
        <v>198.64</v>
      </c>
      <c r="AA72" s="27">
        <f>+[1]ARAUCA!H72</f>
        <v>4000</v>
      </c>
      <c r="AB72" s="27">
        <f>+[1]ARAUCA!G72</f>
        <v>5013</v>
      </c>
      <c r="AC72" s="27">
        <f>+[1]ARAUCA!U72</f>
        <v>4902</v>
      </c>
      <c r="AD72" s="27">
        <f>+[1]BOLIVAR!H72</f>
        <v>350</v>
      </c>
      <c r="AE72" s="27">
        <f>+[1]BOLIVAR!G72</f>
        <v>326</v>
      </c>
      <c r="AF72" s="27">
        <f>+[1]BOLIVAR!U72</f>
        <v>312</v>
      </c>
      <c r="AG72" s="27">
        <f>+[1]BOYACÁ!H72</f>
        <v>0</v>
      </c>
      <c r="AH72" s="27">
        <f>+[1]BOYACÁ!G72</f>
        <v>0</v>
      </c>
      <c r="AI72" s="27">
        <f>+[1]BOYACÁ!U72</f>
        <v>0</v>
      </c>
      <c r="AJ72" s="27">
        <f>+[1]CALDAS!H72</f>
        <v>2000</v>
      </c>
      <c r="AK72" s="27">
        <f>+[1]CALDAS!G72</f>
        <v>2504</v>
      </c>
      <c r="AL72" s="27">
        <f>+[1]CALDAS!U72</f>
        <v>2082.4009999999998</v>
      </c>
      <c r="AM72" s="27">
        <f>+[1]CAQUETA!H72</f>
        <v>150</v>
      </c>
      <c r="AN72" s="27">
        <f>+[1]CAQUETA!G72</f>
        <v>423</v>
      </c>
      <c r="AO72" s="27">
        <f>+[1]CAQUETA!U72</f>
        <v>374.5</v>
      </c>
      <c r="AP72" s="27">
        <f>+[1]CASANARE!H72</f>
        <v>540</v>
      </c>
      <c r="AQ72" s="27">
        <f>+[1]CASANARE!G72</f>
        <v>541</v>
      </c>
      <c r="AR72" s="27">
        <f>+[1]CASANARE!U72</f>
        <v>374.22899999999998</v>
      </c>
      <c r="AS72" s="27">
        <f>+[1]CAUCA!H72</f>
        <v>200</v>
      </c>
      <c r="AT72" s="27">
        <f>+[1]CAUCA!G72</f>
        <v>200</v>
      </c>
      <c r="AU72" s="27">
        <f>+[1]CAUCA!U72</f>
        <v>181.48999999999998</v>
      </c>
      <c r="AV72" s="27">
        <f>+[1]CESAR!H72</f>
        <v>500</v>
      </c>
      <c r="AW72" s="27">
        <f>+[1]CESAR!G72</f>
        <v>577.5</v>
      </c>
      <c r="AX72" s="27">
        <f>+[1]CESAR!U72</f>
        <v>314</v>
      </c>
      <c r="AY72" s="27">
        <f>+[1]CHOCÓ!H72</f>
        <v>100</v>
      </c>
      <c r="AZ72" s="27">
        <f>+[1]CHOCÓ!G72</f>
        <v>569</v>
      </c>
      <c r="BA72" s="27">
        <f>+[1]CHOCÓ!U72</f>
        <v>311.58000000000004</v>
      </c>
      <c r="BB72" s="27">
        <f>+[1]CORDOBA!H72</f>
        <v>3000</v>
      </c>
      <c r="BC72" s="27">
        <f>+[1]CORDOBA!G72</f>
        <v>2500</v>
      </c>
      <c r="BD72" s="27">
        <f>+[1]CORDOBA!U72</f>
        <v>4009.7799999999997</v>
      </c>
      <c r="BE72" s="27">
        <f>+[1]CUNDINAMARCA!H72</f>
        <v>710</v>
      </c>
      <c r="BF72" s="27">
        <f>+[1]CUNDINAMARCA!G72</f>
        <v>709</v>
      </c>
      <c r="BG72" s="27">
        <f>+[1]CUNDINAMARCA!U72</f>
        <v>742.74740000000008</v>
      </c>
      <c r="BH72" s="27">
        <f>+[1]GUAINIA!H72</f>
        <v>165</v>
      </c>
      <c r="BI72" s="27">
        <f>+[1]GUAINIA!G72</f>
        <v>197.5</v>
      </c>
      <c r="BJ72" s="27">
        <f>+[1]GUAINIA!U72</f>
        <v>168.55</v>
      </c>
      <c r="BK72" s="27">
        <f>+[1]GUAVIARE!H72</f>
        <v>500</v>
      </c>
      <c r="BL72" s="27">
        <f>+[1]GUAVIARE!G72</f>
        <v>300</v>
      </c>
      <c r="BM72" s="27">
        <f>+[1]GUAVIARE!U72</f>
        <v>503</v>
      </c>
      <c r="BN72" s="27">
        <f>+[1]HUILA!H72</f>
        <v>900</v>
      </c>
      <c r="BO72" s="27">
        <f>+[1]HUILA!G72</f>
        <v>900</v>
      </c>
      <c r="BP72" s="27">
        <f>+[1]HUILA!U72</f>
        <v>998.87</v>
      </c>
      <c r="BQ72" s="27">
        <f>+[1]GUAJIRA!H72</f>
        <v>3500</v>
      </c>
      <c r="BR72" s="27">
        <f>+[1]GUAJIRA!G72</f>
        <v>3816</v>
      </c>
      <c r="BS72" s="27">
        <f>+[1]GUAJIRA!U72</f>
        <v>4544.4400000000005</v>
      </c>
      <c r="BT72" s="27">
        <f>+[1]MAGDALENA!H72</f>
        <v>6011</v>
      </c>
      <c r="BU72" s="27">
        <f>+[1]MAGDALENA!G72</f>
        <v>4500</v>
      </c>
      <c r="BV72" s="27">
        <f>+[1]MAGDALENA!U72</f>
        <v>7109.3399999999992</v>
      </c>
      <c r="BW72" s="27">
        <f>+[1]META!H72</f>
        <v>2000</v>
      </c>
      <c r="BX72" s="27">
        <f>+[1]META!G72</f>
        <v>3065.98</v>
      </c>
      <c r="BY72" s="27">
        <f>+[1]META!U72</f>
        <v>2099</v>
      </c>
      <c r="BZ72" s="27">
        <f>+[1]NARIÑO!H72</f>
        <v>350</v>
      </c>
      <c r="CA72" s="27">
        <f>+[1]NARIÑO!G72</f>
        <v>1179</v>
      </c>
      <c r="CB72" s="27">
        <f>+[1]NARIÑO!U72</f>
        <v>858.09999999999991</v>
      </c>
      <c r="CC72" s="27">
        <f>+'[1]NORTE DE SANTANDER'!H72</f>
        <v>300</v>
      </c>
      <c r="CD72" s="27">
        <f>+'[1]NORTE DE SANTANDER'!G72</f>
        <v>0</v>
      </c>
      <c r="CE72" s="27">
        <f>+'[1]NORTE DE SANTANDER'!U72</f>
        <v>315.75</v>
      </c>
      <c r="CF72" s="27">
        <f>+[1]PUTUMAYO!H72</f>
        <v>450</v>
      </c>
      <c r="CG72" s="27">
        <f>+[1]PUTUMAYO!G72</f>
        <v>0</v>
      </c>
      <c r="CH72" s="27">
        <f>+[1]PUTUMAYO!U72</f>
        <v>450.1</v>
      </c>
      <c r="CI72" s="27">
        <f>+[1]QUINDIO!H72</f>
        <v>5200</v>
      </c>
      <c r="CJ72" s="27">
        <f>+[1]QUINDIO!G72</f>
        <v>8714.74</v>
      </c>
      <c r="CK72" s="27">
        <f>+[1]QUINDIO!U72</f>
        <v>6637.1</v>
      </c>
      <c r="CL72" s="27">
        <f>+[1]RISARALDA!H72</f>
        <v>7380</v>
      </c>
      <c r="CM72" s="27">
        <f>+[1]RISARALDA!G72</f>
        <v>7380.7</v>
      </c>
      <c r="CN72" s="27">
        <f>+[1]RISARALDA!U72</f>
        <v>7439.7000000000007</v>
      </c>
      <c r="CO72" s="27">
        <f>+'[1]SAN ANDRES'!H72</f>
        <v>18</v>
      </c>
      <c r="CP72" s="27">
        <f>+'[1]SAN ANDRES'!G72</f>
        <v>18</v>
      </c>
      <c r="CQ72" s="27">
        <f>+'[1]SAN ANDRES'!U72</f>
        <v>24.948999999999998</v>
      </c>
      <c r="CR72" s="27">
        <f>+[1]SANTANDER!H72</f>
        <v>400</v>
      </c>
      <c r="CS72" s="27">
        <f>+[1]SANTANDER!G72</f>
        <v>414</v>
      </c>
      <c r="CT72" s="27">
        <f>+[1]SANTANDER!U72</f>
        <v>409.75</v>
      </c>
      <c r="CU72" s="27">
        <f>+[1]SUCRE!H72</f>
        <v>450</v>
      </c>
      <c r="CV72" s="27">
        <f>+[1]SUCRE!G72</f>
        <v>350</v>
      </c>
      <c r="CW72" s="27">
        <f>+[1]SUCRE!U72</f>
        <v>387</v>
      </c>
      <c r="CX72" s="27">
        <f>+[1]TOLIMA!H72</f>
        <v>1200</v>
      </c>
      <c r="CY72" s="27">
        <f>+[1]TOLIMA!G72</f>
        <v>580</v>
      </c>
      <c r="CZ72" s="27">
        <f>+[1]TOLIMA!U72</f>
        <v>1173</v>
      </c>
      <c r="DA72" s="27">
        <f>+'[1]VALLE DEL CAUCA'!H72</f>
        <v>3000</v>
      </c>
      <c r="DB72" s="27">
        <f>+'[1]VALLE DEL CAUCA'!G72</f>
        <v>4334</v>
      </c>
      <c r="DC72" s="27">
        <f>+'[1]VALLE DEL CAUCA'!U72</f>
        <v>2093.7799999999997</v>
      </c>
      <c r="DD72" s="27">
        <f>+[1]VAUPES!H72</f>
        <v>150</v>
      </c>
      <c r="DE72" s="27">
        <f>+[1]VAUPES!G72</f>
        <v>150</v>
      </c>
      <c r="DF72" s="27">
        <f>+[1]VAUPES!U72</f>
        <v>150</v>
      </c>
      <c r="DG72" s="27">
        <f>+[1]VICHADA!H72</f>
        <v>50</v>
      </c>
      <c r="DH72" s="27">
        <f>+[1]VICHADA!G72</f>
        <v>47</v>
      </c>
      <c r="DI72" s="27">
        <f>+[1]VICHADA!U72</f>
        <v>28.81</v>
      </c>
    </row>
    <row r="73" spans="1:113" s="28" customFormat="1" ht="45" customHeight="1" x14ac:dyDescent="0.2">
      <c r="A73" s="456" t="s">
        <v>266</v>
      </c>
      <c r="B73" s="457" t="s">
        <v>261</v>
      </c>
      <c r="C73" s="458" t="s">
        <v>267</v>
      </c>
      <c r="D73" s="23" t="s">
        <v>268</v>
      </c>
      <c r="E73" s="458" t="s">
        <v>269</v>
      </c>
      <c r="F73" s="459" t="s">
        <v>71</v>
      </c>
      <c r="G73" s="461">
        <f>+H73/I73</f>
        <v>1.003541839104962</v>
      </c>
      <c r="H73" s="463">
        <f>+[1]AMAZONAS!U73+[1]ANTIOQUIA!U73+[1]ARAUCA!U73+[1]ATLÁNTICO!U73+[1]BOLIVAR!U73+[1]BOYACÁ!U73+[1]CALDAS!U73+[1]CAQUETA!U73+[1]CASANARE!U73+[1]CAUCA!U73+[1]CESAR!U73+[1]CHOCÓ!U73+[1]CORDOBA!U73+[1]CUNDINAMARCA!U73+[1]GUAINIA!U73+[1]GUAJIRA!U73+[1]GUAVIARE!U73+[1]HUILA!U73+[1]MAGDALENA!U73+[1]META!U73+[1]NARIÑO!U73+'[1]NORTE DE SANTANDER'!U73+[1]PUTUMAYO!U73+[1]QUINDIO!U73+[1]RISARALDA!U73+'[1]SAN ANDRES'!U73+[1]SANTANDER!U73+[1]SUCRE!U73+[1]TOLIMA!U73+'[1]VALLE DEL CAUCA'!U73+[1]VAUPES!U73+[1]VICHADA!U73</f>
        <v>271.86361571428563</v>
      </c>
      <c r="I73" s="463">
        <f>+[1]AMAZONAS!U74+[1]ANTIOQUIA!U74+[1]ARAUCA!U74+[1]ATLÁNTICO!U74+[1]BOLIVAR!U74+[1]BOYACÁ!U74+[1]CALDAS!U74+[1]CAQUETA!U74+[1]CASANARE!U74+[1]CAUCA!U74+[1]CESAR!U74+[1]CHOCÓ!U74+[1]CORDOBA!U74+[1]CUNDINAMARCA!U74+[1]GUAINIA!U74+[1]GUAJIRA!U74+[1]GUAVIARE!U74+[1]HUILA!U74+[1]MAGDALENA!U74+[1]META!U74+[1]NARIÑO!U74+'[1]NORTE DE SANTANDER'!U74+[1]PUTUMAYO!U74+[1]QUINDIO!U74+[1]RISARALDA!U74+'[1]SAN ANDRES'!U74+[1]SANTANDER!U74+[1]SUCRE!U74+[1]TOLIMA!U74+'[1]VALLE DEL CAUCA'!U74+[1]VAUPES!U74+[1]VICHADA!U74</f>
        <v>270.90411691928574</v>
      </c>
      <c r="J73" s="27">
        <f>L73+O73</f>
        <v>0</v>
      </c>
      <c r="K73" s="27">
        <f>N73+Q73</f>
        <v>0</v>
      </c>
      <c r="L73" s="465">
        <f>+'[1]OFICINAS NACIONALES'!H73:H74</f>
        <v>0</v>
      </c>
      <c r="M73" s="465">
        <f>+'[1]OFICINAS NACIONALES'!G73:G74</f>
        <v>0</v>
      </c>
      <c r="N73" s="465">
        <f>+'[1]OFICINAS NACIONALES'!U73</f>
        <v>0</v>
      </c>
      <c r="O73" s="27">
        <f>+R73+U73+X73+AA73+AD73+AG73+AJ73+AM73+AP73+AS73+AV73+AY73+BB73+BE73+BH73+BK73+BN73+BQ73+BT73+BW73+BZ73+CC73+CF73+CI73+CL73+CO73+CR73+CU73+CX73+DA73+DD73+DG73</f>
        <v>0</v>
      </c>
      <c r="P73" s="27">
        <f>+S73+V73+Z73+AB73+AE73+AH73+AK73+AN73+AQ73+AT73+AW73+AZ73+BC73+BF73+BI73+BL73+BO73+BR73+BU73+BX73+CA73+CD73+CG73+CJ73+CM73+CP73+CS73+CV73+CY73+DB73+DE73+DH73</f>
        <v>0</v>
      </c>
      <c r="Q73" s="27">
        <f>+T73+W73+Z73+AC73+AF73+AI73+AL73+AO73+AR73+AU73+AX73+BA73+BD73+BG73+BJ73+BM73+BP73+BS73+BV73+BY73+CB73+CE73+CH73+CK73+CN73+CQ73+CT73+CW73+CZ73+DC73+DF73+DI73</f>
        <v>0</v>
      </c>
      <c r="R73" s="472"/>
      <c r="S73" s="472"/>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row>
    <row r="74" spans="1:113" s="28" customFormat="1" ht="38.25" customHeight="1" x14ac:dyDescent="0.2">
      <c r="A74" s="456"/>
      <c r="B74" s="457"/>
      <c r="C74" s="458"/>
      <c r="D74" s="23" t="s">
        <v>270</v>
      </c>
      <c r="E74" s="458"/>
      <c r="F74" s="460"/>
      <c r="G74" s="462"/>
      <c r="H74" s="464"/>
      <c r="I74" s="464"/>
      <c r="J74" s="27">
        <f>L74+O74</f>
        <v>0</v>
      </c>
      <c r="K74" s="27">
        <f>N74+Q74</f>
        <v>0</v>
      </c>
      <c r="L74" s="466"/>
      <c r="M74" s="466"/>
      <c r="N74" s="466"/>
      <c r="O74" s="27">
        <f>+R74+U74+X74+AA74+AD74+AG74+AJ74+AM74+AP74+AS74+AV74+AY74+BB74+BE74+BH74+BK74+BN74+BQ74+BT74+BW74+BZ74+CC74+CF74+CI74+CL74+CO74+CR74+CU74+CX74+DA74+DD74+DG74</f>
        <v>0</v>
      </c>
      <c r="P74" s="27">
        <f>+S74+V74+Z74+AB74+AE74+AH74+AK74+AN74+AQ74+AT74+AW74+AZ74+BC74+BF74+BI74+BL74+BO74+BR74+BU74+BX74+CA74+CD74+CG74+CJ74+CM74+CP74+CS74+CV74+CY74+DB74+DE74+DH74</f>
        <v>0</v>
      </c>
      <c r="Q74" s="27">
        <f>+T74+W74+Z74+AC74+AF74+AI74+AL74+AO74+AR74+AU74+AX74+BA74+BD74+BG74+BJ74+BM74+BP74+BS74+BV74+BY74+CB74+CE74+CH74+CK74+CN74+CQ74+CT74+CW74+CZ74+DC74+DF74+DI74</f>
        <v>0</v>
      </c>
      <c r="R74" s="472"/>
      <c r="S74" s="472"/>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row>
    <row r="75" spans="1:113" ht="45" customHeight="1" x14ac:dyDescent="0.2">
      <c r="A75" s="16" t="s">
        <v>271</v>
      </c>
      <c r="B75" s="17" t="s">
        <v>272</v>
      </c>
      <c r="C75" s="18" t="s">
        <v>4</v>
      </c>
      <c r="D75" s="18"/>
      <c r="E75" s="18"/>
      <c r="F75" s="18"/>
      <c r="G75" s="18"/>
      <c r="H75" s="19"/>
      <c r="I75" s="19"/>
      <c r="J75" s="19"/>
      <c r="K75" s="19"/>
      <c r="L75" s="19"/>
      <c r="M75" s="19"/>
      <c r="N75" s="19"/>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row>
    <row r="76" spans="1:113" ht="45" customHeight="1" x14ac:dyDescent="0.2">
      <c r="A76" s="21" t="s">
        <v>273</v>
      </c>
      <c r="B76" s="22" t="s">
        <v>272</v>
      </c>
      <c r="C76" s="23" t="s">
        <v>274</v>
      </c>
      <c r="D76" s="23" t="s">
        <v>264</v>
      </c>
      <c r="E76" s="23" t="s">
        <v>275</v>
      </c>
      <c r="F76" s="24" t="s">
        <v>58</v>
      </c>
      <c r="G76" s="25">
        <f t="shared" ref="G76:G88" si="52">K76/J76</f>
        <v>0.95094522429050965</v>
      </c>
      <c r="H76" s="26"/>
      <c r="I76" s="26"/>
      <c r="J76" s="27">
        <f t="shared" ref="J76:J94" si="53">L76+O76</f>
        <v>65540</v>
      </c>
      <c r="K76" s="27">
        <f t="shared" ref="K76:K94" si="54">N76+Q76</f>
        <v>62324.950000000004</v>
      </c>
      <c r="L76" s="27">
        <f>+'[1]OFICINAS NACIONALES'!H76</f>
        <v>0</v>
      </c>
      <c r="M76" s="27">
        <f>+'[1]OFICINAS NACIONALES'!G76</f>
        <v>0</v>
      </c>
      <c r="N76" s="27">
        <f>+'[1]OFICINAS NACIONALES'!U76</f>
        <v>0</v>
      </c>
      <c r="O76" s="27">
        <f t="shared" ref="O76:Q91" si="55">+R76+U76+X76+AA76+AD76+AG76+AJ76+AM76+AP76+AS76+AV76+AY76+BB76+BE76+BH76+BK76+BN76+BQ76+BT76+BW76+BZ76+CC76+CF76+CI76+CL76+CO76+CR76+CU76+CX76+DA76+DD76+DG76</f>
        <v>65540</v>
      </c>
      <c r="P76" s="27">
        <f t="shared" si="55"/>
        <v>97999.75</v>
      </c>
      <c r="Q76" s="27">
        <f t="shared" si="55"/>
        <v>62324.950000000004</v>
      </c>
      <c r="R76" s="27">
        <f>+[1]AMAZONAS!H76</f>
        <v>10</v>
      </c>
      <c r="S76" s="27">
        <f>+[1]AMAZONAS!G76</f>
        <v>10</v>
      </c>
      <c r="T76" s="27">
        <f>+[1]AMAZONAS!U76</f>
        <v>10</v>
      </c>
      <c r="U76" s="27">
        <f>+[1]ANTIOQUIA!H76</f>
        <v>0</v>
      </c>
      <c r="V76" s="27">
        <f>+[1]ANTIOQUIA!G76</f>
        <v>0</v>
      </c>
      <c r="W76" s="27">
        <f>+[1]ANTIOQUIA!U76</f>
        <v>0</v>
      </c>
      <c r="X76" s="27">
        <f>+[1]ATLÁNTICO!H76</f>
        <v>365</v>
      </c>
      <c r="Y76" s="27">
        <f>+[1]ATLÁNTICO!G76</f>
        <v>365</v>
      </c>
      <c r="Z76" s="27">
        <f>+[1]ATLÁNTICO!U76</f>
        <v>90</v>
      </c>
      <c r="AA76" s="27">
        <f>+[1]ARAUCA!H76</f>
        <v>3500</v>
      </c>
      <c r="AB76" s="27">
        <f>+[1]ARAUCA!G76</f>
        <v>4163</v>
      </c>
      <c r="AC76" s="27">
        <f>+[1]ARAUCA!U76</f>
        <v>3339.5</v>
      </c>
      <c r="AD76" s="27">
        <f>+[1]BOLIVAR!H76</f>
        <v>3000</v>
      </c>
      <c r="AE76" s="27">
        <f>+[1]BOLIVAR!G76</f>
        <v>3290</v>
      </c>
      <c r="AF76" s="27">
        <f>+[1]BOLIVAR!U76</f>
        <v>1666.5</v>
      </c>
      <c r="AG76" s="27">
        <f>+[1]BOYACÁ!H76</f>
        <v>0</v>
      </c>
      <c r="AH76" s="27">
        <f>+[1]BOYACÁ!G76</f>
        <v>0</v>
      </c>
      <c r="AI76" s="27">
        <f>+[1]BOYACÁ!U76</f>
        <v>0</v>
      </c>
      <c r="AJ76" s="27">
        <f>+[1]CALDAS!H76</f>
        <v>0</v>
      </c>
      <c r="AK76" s="27">
        <f>+[1]CALDAS!G76</f>
        <v>0</v>
      </c>
      <c r="AL76" s="27">
        <f>+[1]CALDAS!U76</f>
        <v>0</v>
      </c>
      <c r="AM76" s="27">
        <f>+[1]CAQUETA!H76</f>
        <v>350</v>
      </c>
      <c r="AN76" s="27">
        <f>+[1]CAQUETA!G76</f>
        <v>300</v>
      </c>
      <c r="AO76" s="27">
        <f>+[1]CAQUETA!U76</f>
        <v>298</v>
      </c>
      <c r="AP76" s="27">
        <f>+[1]CASANARE!H76</f>
        <v>14000</v>
      </c>
      <c r="AQ76" s="27">
        <f>+[1]CASANARE!G76</f>
        <v>18128</v>
      </c>
      <c r="AR76" s="27">
        <f>+[1]CASANARE!U76</f>
        <v>13866</v>
      </c>
      <c r="AS76" s="27">
        <f>+[1]CAUCA!H76</f>
        <v>0</v>
      </c>
      <c r="AT76" s="27">
        <f>+[1]CAUCA!G76</f>
        <v>0</v>
      </c>
      <c r="AU76" s="27">
        <f>+[1]CAUCA!U76</f>
        <v>0</v>
      </c>
      <c r="AV76" s="27">
        <f>+[1]CESAR!H76</f>
        <v>6500</v>
      </c>
      <c r="AW76" s="27">
        <f>+[1]CESAR!G76</f>
        <v>6544.5</v>
      </c>
      <c r="AX76" s="27">
        <f>+[1]CESAR!U76</f>
        <v>6057.8</v>
      </c>
      <c r="AY76" s="27">
        <f>+[1]CHOCÓ!H76</f>
        <v>0</v>
      </c>
      <c r="AZ76" s="27">
        <f>+[1]CHOCÓ!G76</f>
        <v>0</v>
      </c>
      <c r="BA76" s="27">
        <f>+[1]CHOCÓ!U76</f>
        <v>0</v>
      </c>
      <c r="BB76" s="27">
        <f>+[1]CORDOBA!H76</f>
        <v>4500</v>
      </c>
      <c r="BC76" s="27">
        <f>+[1]CORDOBA!G76</f>
        <v>5000</v>
      </c>
      <c r="BD76" s="27">
        <f>+[1]CORDOBA!U76</f>
        <v>7524</v>
      </c>
      <c r="BE76" s="27">
        <f>+[1]CUNDINAMARCA!H76</f>
        <v>0</v>
      </c>
      <c r="BF76" s="27">
        <f>+[1]CUNDINAMARCA!G76</f>
        <v>0</v>
      </c>
      <c r="BG76" s="27">
        <f>+[1]CUNDINAMARCA!U76</f>
        <v>0</v>
      </c>
      <c r="BH76" s="27">
        <f>+[1]GUAINIA!H76</f>
        <v>0</v>
      </c>
      <c r="BI76" s="27">
        <f>+[1]GUAINIA!G76</f>
        <v>0</v>
      </c>
      <c r="BJ76" s="27">
        <f>+[1]GUAINIA!U76</f>
        <v>0</v>
      </c>
      <c r="BK76" s="27">
        <f>+[1]GUAVIARE!H76</f>
        <v>0</v>
      </c>
      <c r="BL76" s="27">
        <f>+[1]GUAVIARE!G76</f>
        <v>0</v>
      </c>
      <c r="BM76" s="27">
        <f>+[1]GUAVIARE!U76</f>
        <v>0</v>
      </c>
      <c r="BN76" s="27">
        <f>+[1]HUILA!H76</f>
        <v>3000</v>
      </c>
      <c r="BO76" s="27">
        <f>+[1]HUILA!G76</f>
        <v>3000</v>
      </c>
      <c r="BP76" s="27">
        <f>+[1]HUILA!U76</f>
        <v>3450.5</v>
      </c>
      <c r="BQ76" s="27">
        <f>+[1]GUAJIRA!H76</f>
        <v>1500</v>
      </c>
      <c r="BR76" s="27">
        <f>+[1]GUAJIRA!G76</f>
        <v>1510.5</v>
      </c>
      <c r="BS76" s="27">
        <f>+[1]GUAJIRA!U76</f>
        <v>1443</v>
      </c>
      <c r="BT76" s="27">
        <f>+[1]MAGDALENA!H76</f>
        <v>500</v>
      </c>
      <c r="BU76" s="27">
        <f>+[1]MAGDALENA!G76</f>
        <v>300</v>
      </c>
      <c r="BV76" s="27">
        <f>+[1]MAGDALENA!U76</f>
        <v>1487.4</v>
      </c>
      <c r="BW76" s="27">
        <f>+[1]META!H76</f>
        <v>6000</v>
      </c>
      <c r="BX76" s="27">
        <f>+[1]META!G76</f>
        <v>10203</v>
      </c>
      <c r="BY76" s="27">
        <f>+[1]META!U76</f>
        <v>7380.5</v>
      </c>
      <c r="BZ76" s="27">
        <f>+[1]NARIÑO!H76</f>
        <v>0</v>
      </c>
      <c r="CA76" s="27">
        <f>+[1]NARIÑO!G76</f>
        <v>0</v>
      </c>
      <c r="CB76" s="27">
        <f>+[1]NARIÑO!U76</f>
        <v>0</v>
      </c>
      <c r="CC76" s="27">
        <f>+'[1]NORTE DE SANTANDER'!H76</f>
        <v>2000</v>
      </c>
      <c r="CD76" s="27">
        <f>+'[1]NORTE DE SANTANDER'!G76</f>
        <v>0</v>
      </c>
      <c r="CE76" s="27">
        <f>+'[1]NORTE DE SANTANDER'!U76</f>
        <v>2000.0500000000002</v>
      </c>
      <c r="CF76" s="27">
        <f>+[1]PUTUMAYO!H76</f>
        <v>15</v>
      </c>
      <c r="CG76" s="27">
        <f>+[1]PUTUMAYO!G76</f>
        <v>19.75</v>
      </c>
      <c r="CH76" s="27">
        <f>+[1]PUTUMAYO!U76</f>
        <v>19.5</v>
      </c>
      <c r="CI76" s="27">
        <f>+[1]QUINDIO!H76</f>
        <v>0</v>
      </c>
      <c r="CJ76" s="27">
        <f>+[1]QUINDIO!G76</f>
        <v>0</v>
      </c>
      <c r="CK76" s="27">
        <f>+[1]QUINDIO!U76</f>
        <v>0</v>
      </c>
      <c r="CL76" s="27">
        <f>+[1]RISARALDA!H76</f>
        <v>0</v>
      </c>
      <c r="CM76" s="27">
        <f>+[1]RISARALDA!G76</f>
        <v>0</v>
      </c>
      <c r="CN76" s="27">
        <f>+[1]RISARALDA!U76</f>
        <v>0</v>
      </c>
      <c r="CO76" s="27">
        <f>+'[1]SAN ANDRES'!H76</f>
        <v>0</v>
      </c>
      <c r="CP76" s="27">
        <f>+'[1]SAN ANDRES'!G76</f>
        <v>0</v>
      </c>
      <c r="CQ76" s="27">
        <f>+'[1]SAN ANDRES'!U76</f>
        <v>0</v>
      </c>
      <c r="CR76" s="27">
        <f>+[1]SANTANDER!H76</f>
        <v>300</v>
      </c>
      <c r="CS76" s="27">
        <f>+[1]SANTANDER!G76</f>
        <v>218</v>
      </c>
      <c r="CT76" s="27">
        <f>+[1]SANTANDER!U76</f>
        <v>676.5</v>
      </c>
      <c r="CU76" s="27">
        <f>+[1]SUCRE!H76</f>
        <v>4000</v>
      </c>
      <c r="CV76" s="27">
        <f>+[1]SUCRE!G76</f>
        <v>3900</v>
      </c>
      <c r="CW76" s="27">
        <f>+[1]SUCRE!U76</f>
        <v>4061.7</v>
      </c>
      <c r="CX76" s="27">
        <f>+[1]TOLIMA!H76</f>
        <v>15000</v>
      </c>
      <c r="CY76" s="27">
        <f>+[1]TOLIMA!G76</f>
        <v>40231</v>
      </c>
      <c r="CZ76" s="27">
        <f>+[1]TOLIMA!U76</f>
        <v>7926</v>
      </c>
      <c r="DA76" s="27">
        <f>+'[1]VALLE DEL CAUCA'!H76</f>
        <v>1000</v>
      </c>
      <c r="DB76" s="27">
        <f>+'[1]VALLE DEL CAUCA'!G76</f>
        <v>817</v>
      </c>
      <c r="DC76" s="27">
        <f>+'[1]VALLE DEL CAUCA'!U76</f>
        <v>1028</v>
      </c>
      <c r="DD76" s="27">
        <f>+[1]VAUPES!H76</f>
        <v>0</v>
      </c>
      <c r="DE76" s="27">
        <f>+[1]VAUPES!G76</f>
        <v>0</v>
      </c>
      <c r="DF76" s="27">
        <f>+[1]VAUPES!U76</f>
        <v>0</v>
      </c>
      <c r="DG76" s="27">
        <f>+[1]VICHADA!H76</f>
        <v>0</v>
      </c>
      <c r="DH76" s="27">
        <f>+[1]VICHADA!G76</f>
        <v>0</v>
      </c>
      <c r="DI76" s="27">
        <f>+[1]VICHADA!U76</f>
        <v>0</v>
      </c>
    </row>
    <row r="77" spans="1:113" ht="45" customHeight="1" x14ac:dyDescent="0.2">
      <c r="A77" s="21" t="s">
        <v>276</v>
      </c>
      <c r="B77" s="22" t="s">
        <v>272</v>
      </c>
      <c r="C77" s="23" t="s">
        <v>277</v>
      </c>
      <c r="D77" s="23" t="s">
        <v>278</v>
      </c>
      <c r="E77" s="23" t="s">
        <v>275</v>
      </c>
      <c r="F77" s="24" t="s">
        <v>58</v>
      </c>
      <c r="G77" s="25">
        <f t="shared" si="52"/>
        <v>0.9285714285714286</v>
      </c>
      <c r="H77" s="26"/>
      <c r="I77" s="26"/>
      <c r="J77" s="27">
        <f t="shared" si="53"/>
        <v>28</v>
      </c>
      <c r="K77" s="27">
        <f t="shared" si="54"/>
        <v>26</v>
      </c>
      <c r="L77" s="27">
        <f>+'[1]OFICINAS NACIONALES'!H77</f>
        <v>0</v>
      </c>
      <c r="M77" s="27">
        <f>+'[1]OFICINAS NACIONALES'!G77</f>
        <v>0</v>
      </c>
      <c r="N77" s="27">
        <f>+'[1]OFICINAS NACIONALES'!U77</f>
        <v>0</v>
      </c>
      <c r="O77" s="27">
        <f t="shared" si="55"/>
        <v>28</v>
      </c>
      <c r="P77" s="27">
        <f t="shared" si="55"/>
        <v>2</v>
      </c>
      <c r="Q77" s="27">
        <f t="shared" si="55"/>
        <v>26</v>
      </c>
      <c r="R77" s="27">
        <f>+[1]AMAZONAS!H77</f>
        <v>0</v>
      </c>
      <c r="S77" s="27">
        <f>+[1]AMAZONAS!G77</f>
        <v>0</v>
      </c>
      <c r="T77" s="27">
        <f>+[1]AMAZONAS!U77</f>
        <v>0</v>
      </c>
      <c r="U77" s="27">
        <f>+[1]ANTIOQUIA!H77</f>
        <v>0</v>
      </c>
      <c r="V77" s="27">
        <f>+[1]ANTIOQUIA!G77</f>
        <v>0</v>
      </c>
      <c r="W77" s="27">
        <f>+[1]ANTIOQUIA!U77</f>
        <v>0</v>
      </c>
      <c r="X77" s="27">
        <f>+[1]ATLÁNTICO!H77</f>
        <v>0</v>
      </c>
      <c r="Y77" s="27">
        <f>+[1]ATLÁNTICO!G77</f>
        <v>0</v>
      </c>
      <c r="Z77" s="27">
        <f>+[1]ATLÁNTICO!U77</f>
        <v>0</v>
      </c>
      <c r="AA77" s="27">
        <f>+[1]ARAUCA!H77</f>
        <v>0</v>
      </c>
      <c r="AB77" s="27">
        <f>+[1]ARAUCA!G77</f>
        <v>0</v>
      </c>
      <c r="AC77" s="27">
        <f>+[1]ARAUCA!U77</f>
        <v>0</v>
      </c>
      <c r="AD77" s="27">
        <f>+[1]BOLIVAR!H77</f>
        <v>0</v>
      </c>
      <c r="AE77" s="27">
        <f>+[1]BOLIVAR!G77</f>
        <v>0</v>
      </c>
      <c r="AF77" s="27">
        <f>+[1]BOLIVAR!U77</f>
        <v>0</v>
      </c>
      <c r="AG77" s="27">
        <f>+[1]BOYACÁ!H77</f>
        <v>0</v>
      </c>
      <c r="AH77" s="27">
        <f>+[1]BOYACÁ!G77</f>
        <v>0</v>
      </c>
      <c r="AI77" s="27">
        <f>+[1]BOYACÁ!U77</f>
        <v>0</v>
      </c>
      <c r="AJ77" s="27">
        <f>+[1]CALDAS!H77</f>
        <v>0</v>
      </c>
      <c r="AK77" s="27">
        <f>+[1]CALDAS!G77</f>
        <v>0</v>
      </c>
      <c r="AL77" s="27">
        <f>+[1]CALDAS!U77</f>
        <v>0</v>
      </c>
      <c r="AM77" s="27">
        <f>+[1]CAQUETA!H77</f>
        <v>0</v>
      </c>
      <c r="AN77" s="27">
        <f>+[1]CAQUETA!G77</f>
        <v>0</v>
      </c>
      <c r="AO77" s="27">
        <f>+[1]CAQUETA!U77</f>
        <v>0</v>
      </c>
      <c r="AP77" s="27">
        <f>+[1]CASANARE!H77</f>
        <v>0</v>
      </c>
      <c r="AQ77" s="27">
        <f>+[1]CASANARE!G77</f>
        <v>0</v>
      </c>
      <c r="AR77" s="27">
        <f>+[1]CASANARE!U77</f>
        <v>0</v>
      </c>
      <c r="AS77" s="27">
        <f>+[1]CAUCA!H77</f>
        <v>0</v>
      </c>
      <c r="AT77" s="27">
        <f>+[1]CAUCA!G77</f>
        <v>0</v>
      </c>
      <c r="AU77" s="27">
        <f>+[1]CAUCA!U77</f>
        <v>0</v>
      </c>
      <c r="AV77" s="27">
        <f>+[1]CESAR!H77</f>
        <v>1</v>
      </c>
      <c r="AW77" s="27">
        <f>+[1]CESAR!G77</f>
        <v>1</v>
      </c>
      <c r="AX77" s="27">
        <f>+[1]CESAR!U77</f>
        <v>1</v>
      </c>
      <c r="AY77" s="27">
        <f>+[1]CHOCÓ!H77</f>
        <v>0</v>
      </c>
      <c r="AZ77" s="27">
        <f>+[1]CHOCÓ!G77</f>
        <v>0</v>
      </c>
      <c r="BA77" s="27">
        <f>+[1]CHOCÓ!U77</f>
        <v>0</v>
      </c>
      <c r="BB77" s="27">
        <f>+[1]CORDOBA!H77</f>
        <v>0</v>
      </c>
      <c r="BC77" s="27">
        <f>+[1]CORDOBA!G77</f>
        <v>0</v>
      </c>
      <c r="BD77" s="27">
        <f>+[1]CORDOBA!U77</f>
        <v>2</v>
      </c>
      <c r="BE77" s="27">
        <f>+[1]CUNDINAMARCA!H77</f>
        <v>0</v>
      </c>
      <c r="BF77" s="27">
        <f>+[1]CUNDINAMARCA!G77</f>
        <v>0</v>
      </c>
      <c r="BG77" s="27">
        <f>+[1]CUNDINAMARCA!U77</f>
        <v>0</v>
      </c>
      <c r="BH77" s="27">
        <f>+[1]GUAINIA!H77</f>
        <v>0</v>
      </c>
      <c r="BI77" s="27">
        <f>+[1]GUAINIA!G77</f>
        <v>0</v>
      </c>
      <c r="BJ77" s="27">
        <f>+[1]GUAINIA!U77</f>
        <v>0</v>
      </c>
      <c r="BK77" s="27">
        <f>+[1]GUAVIARE!H77</f>
        <v>0</v>
      </c>
      <c r="BL77" s="27">
        <f>+[1]GUAVIARE!G77</f>
        <v>0</v>
      </c>
      <c r="BM77" s="27">
        <f>+[1]GUAVIARE!U77</f>
        <v>0</v>
      </c>
      <c r="BN77" s="27">
        <f>+[1]HUILA!H77</f>
        <v>1</v>
      </c>
      <c r="BO77" s="27">
        <f>+[1]HUILA!G77</f>
        <v>1</v>
      </c>
      <c r="BP77" s="27">
        <f>+[1]HUILA!U77</f>
        <v>1</v>
      </c>
      <c r="BQ77" s="27">
        <f>+[1]GUAJIRA!H77</f>
        <v>0</v>
      </c>
      <c r="BR77" s="27">
        <f>+[1]GUAJIRA!G77</f>
        <v>0</v>
      </c>
      <c r="BS77" s="27">
        <f>+[1]GUAJIRA!U77</f>
        <v>0</v>
      </c>
      <c r="BT77" s="27">
        <f>+[1]MAGDALENA!H77</f>
        <v>1</v>
      </c>
      <c r="BU77" s="27">
        <f>+[1]MAGDALENA!G77</f>
        <v>0</v>
      </c>
      <c r="BV77" s="27">
        <f>+[1]MAGDALENA!U77</f>
        <v>0</v>
      </c>
      <c r="BW77" s="27">
        <f>+[1]META!H77</f>
        <v>0</v>
      </c>
      <c r="BX77" s="27">
        <f>+[1]META!G77</f>
        <v>0</v>
      </c>
      <c r="BY77" s="27">
        <f>+[1]META!U77</f>
        <v>0</v>
      </c>
      <c r="BZ77" s="27">
        <f>+[1]NARIÑO!H77</f>
        <v>0</v>
      </c>
      <c r="CA77" s="27">
        <f>+[1]NARIÑO!G77</f>
        <v>0</v>
      </c>
      <c r="CB77" s="27">
        <f>+[1]NARIÑO!U77</f>
        <v>0</v>
      </c>
      <c r="CC77" s="27">
        <f>+'[1]NORTE DE SANTANDER'!H77</f>
        <v>0</v>
      </c>
      <c r="CD77" s="27">
        <f>+'[1]NORTE DE SANTANDER'!G77</f>
        <v>0</v>
      </c>
      <c r="CE77" s="27">
        <f>+'[1]NORTE DE SANTANDER'!U77</f>
        <v>0</v>
      </c>
      <c r="CF77" s="27">
        <f>+[1]PUTUMAYO!H77</f>
        <v>0</v>
      </c>
      <c r="CG77" s="27">
        <f>+[1]PUTUMAYO!G77</f>
        <v>0</v>
      </c>
      <c r="CH77" s="27">
        <f>+[1]PUTUMAYO!U77</f>
        <v>0</v>
      </c>
      <c r="CI77" s="27">
        <f>+[1]QUINDIO!H77</f>
        <v>0</v>
      </c>
      <c r="CJ77" s="27">
        <f>+[1]QUINDIO!G77</f>
        <v>0</v>
      </c>
      <c r="CK77" s="27">
        <f>+[1]QUINDIO!U77</f>
        <v>0</v>
      </c>
      <c r="CL77" s="27">
        <f>+[1]RISARALDA!H77</f>
        <v>0</v>
      </c>
      <c r="CM77" s="27">
        <f>+[1]RISARALDA!G77</f>
        <v>0</v>
      </c>
      <c r="CN77" s="27">
        <f>+[1]RISARALDA!U77</f>
        <v>0</v>
      </c>
      <c r="CO77" s="27">
        <f>+'[1]SAN ANDRES'!H77</f>
        <v>0</v>
      </c>
      <c r="CP77" s="27">
        <f>+'[1]SAN ANDRES'!G77</f>
        <v>0</v>
      </c>
      <c r="CQ77" s="27">
        <f>+'[1]SAN ANDRES'!U77</f>
        <v>0</v>
      </c>
      <c r="CR77" s="27">
        <f>+[1]SANTANDER!H77</f>
        <v>0</v>
      </c>
      <c r="CS77" s="27">
        <f>+[1]SANTANDER!G77</f>
        <v>0</v>
      </c>
      <c r="CT77" s="27">
        <f>+[1]SANTANDER!U77</f>
        <v>0</v>
      </c>
      <c r="CU77" s="27">
        <f>+[1]SUCRE!H77</f>
        <v>0</v>
      </c>
      <c r="CV77" s="27">
        <f>+[1]SUCRE!G77</f>
        <v>0</v>
      </c>
      <c r="CW77" s="27">
        <f>+[1]SUCRE!U77</f>
        <v>0</v>
      </c>
      <c r="CX77" s="27">
        <f>+[1]TOLIMA!H77</f>
        <v>25</v>
      </c>
      <c r="CY77" s="27">
        <f>+[1]TOLIMA!G77</f>
        <v>0</v>
      </c>
      <c r="CZ77" s="27">
        <f>+[1]TOLIMA!U77</f>
        <v>22</v>
      </c>
      <c r="DA77" s="27">
        <f>+'[1]VALLE DEL CAUCA'!H77</f>
        <v>0</v>
      </c>
      <c r="DB77" s="27">
        <f>+'[1]VALLE DEL CAUCA'!G77</f>
        <v>0</v>
      </c>
      <c r="DC77" s="27">
        <f>+'[1]VALLE DEL CAUCA'!U77</f>
        <v>0</v>
      </c>
      <c r="DD77" s="27">
        <f>+[1]VAUPES!H77</f>
        <v>0</v>
      </c>
      <c r="DE77" s="27">
        <f>+[1]VAUPES!G77</f>
        <v>0</v>
      </c>
      <c r="DF77" s="27">
        <f>+[1]VAUPES!U77</f>
        <v>0</v>
      </c>
      <c r="DG77" s="27">
        <f>+[1]VICHADA!H77</f>
        <v>0</v>
      </c>
      <c r="DH77" s="27">
        <f>+[1]VICHADA!G77</f>
        <v>0</v>
      </c>
      <c r="DI77" s="27">
        <f>+[1]VICHADA!U77</f>
        <v>0</v>
      </c>
    </row>
    <row r="78" spans="1:113" ht="45" customHeight="1" x14ac:dyDescent="0.2">
      <c r="A78" s="21" t="s">
        <v>279</v>
      </c>
      <c r="B78" s="22" t="s">
        <v>272</v>
      </c>
      <c r="C78" s="23" t="s">
        <v>280</v>
      </c>
      <c r="D78" s="23" t="s">
        <v>264</v>
      </c>
      <c r="E78" s="23" t="s">
        <v>281</v>
      </c>
      <c r="F78" s="32"/>
      <c r="G78" s="25">
        <f t="shared" si="52"/>
        <v>1.0272182410423454</v>
      </c>
      <c r="H78" s="26"/>
      <c r="I78" s="26"/>
      <c r="J78" s="27">
        <f t="shared" si="53"/>
        <v>12280</v>
      </c>
      <c r="K78" s="27">
        <f t="shared" si="54"/>
        <v>12614.240000000002</v>
      </c>
      <c r="L78" s="27">
        <f>+'[1]OFICINAS NACIONALES'!H78</f>
        <v>0</v>
      </c>
      <c r="M78" s="27">
        <f>+'[1]OFICINAS NACIONALES'!G78</f>
        <v>0</v>
      </c>
      <c r="N78" s="27">
        <f>+'[1]OFICINAS NACIONALES'!U78</f>
        <v>0</v>
      </c>
      <c r="O78" s="27">
        <f t="shared" si="55"/>
        <v>12280</v>
      </c>
      <c r="P78" s="27">
        <f t="shared" si="55"/>
        <v>12892.949999999999</v>
      </c>
      <c r="Q78" s="27">
        <f t="shared" si="55"/>
        <v>12614.240000000002</v>
      </c>
      <c r="R78" s="27">
        <f>+[1]AMAZONAS!H78</f>
        <v>20</v>
      </c>
      <c r="S78" s="27">
        <f>+[1]AMAZONAS!G78</f>
        <v>15</v>
      </c>
      <c r="T78" s="27">
        <f>+[1]AMAZONAS!U78</f>
        <v>20.100000000000001</v>
      </c>
      <c r="U78" s="27">
        <f>+[1]ANTIOQUIA!H78</f>
        <v>900</v>
      </c>
      <c r="V78" s="27">
        <f>+[1]ANTIOQUIA!G78</f>
        <v>1100</v>
      </c>
      <c r="W78" s="27">
        <f>+[1]ANTIOQUIA!U78</f>
        <v>536</v>
      </c>
      <c r="X78" s="27">
        <f>+[1]ATLÁNTICO!H78</f>
        <v>0</v>
      </c>
      <c r="Y78" s="27">
        <f>+[1]ATLÁNTICO!G78</f>
        <v>0</v>
      </c>
      <c r="Z78" s="27">
        <f>+[1]ATLÁNTICO!U78</f>
        <v>0</v>
      </c>
      <c r="AA78" s="27">
        <f>+[1]ARAUCA!H78</f>
        <v>500</v>
      </c>
      <c r="AB78" s="27">
        <f>+[1]ARAUCA!G78</f>
        <v>470.5</v>
      </c>
      <c r="AC78" s="27">
        <f>+[1]ARAUCA!U78</f>
        <v>511.2</v>
      </c>
      <c r="AD78" s="27">
        <f>+[1]BOLIVAR!H78</f>
        <v>300</v>
      </c>
      <c r="AE78" s="27">
        <f>+[1]BOLIVAR!G78</f>
        <v>310</v>
      </c>
      <c r="AF78" s="27">
        <f>+[1]BOLIVAR!U78</f>
        <v>270.5</v>
      </c>
      <c r="AG78" s="27">
        <f>+[1]BOYACÁ!H78</f>
        <v>270</v>
      </c>
      <c r="AH78" s="27">
        <f>+[1]BOYACÁ!G78</f>
        <v>255.5</v>
      </c>
      <c r="AI78" s="27">
        <f>+[1]BOYACÁ!U78</f>
        <v>266.5</v>
      </c>
      <c r="AJ78" s="27">
        <f>+[1]CALDAS!H78</f>
        <v>1700</v>
      </c>
      <c r="AK78" s="27">
        <f>+[1]CALDAS!G78</f>
        <v>1971</v>
      </c>
      <c r="AL78" s="27">
        <f>+[1]CALDAS!U78</f>
        <v>1769.2</v>
      </c>
      <c r="AM78" s="27">
        <f>+[1]CAQUETA!H78</f>
        <v>450</v>
      </c>
      <c r="AN78" s="27">
        <f>+[1]CAQUETA!G78</f>
        <v>544</v>
      </c>
      <c r="AO78" s="27">
        <f>+[1]CAQUETA!U78</f>
        <v>325.5</v>
      </c>
      <c r="AP78" s="27">
        <f>+[1]CASANARE!H78</f>
        <v>300</v>
      </c>
      <c r="AQ78" s="27">
        <f>+[1]CASANARE!G78</f>
        <v>357</v>
      </c>
      <c r="AR78" s="27">
        <f>+[1]CASANARE!U78</f>
        <v>182.9</v>
      </c>
      <c r="AS78" s="27">
        <f>+[1]CAUCA!H78</f>
        <v>50</v>
      </c>
      <c r="AT78" s="27">
        <f>+[1]CAUCA!G78</f>
        <v>50</v>
      </c>
      <c r="AU78" s="27">
        <f>+[1]CAUCA!U78</f>
        <v>62.85</v>
      </c>
      <c r="AV78" s="27">
        <f>+[1]CESAR!H78</f>
        <v>600</v>
      </c>
      <c r="AW78" s="27">
        <f>+[1]CESAR!G78</f>
        <v>630</v>
      </c>
      <c r="AX78" s="27">
        <f>+[1]CESAR!U78</f>
        <v>637.17000000000007</v>
      </c>
      <c r="AY78" s="27">
        <f>+[1]CHOCÓ!H78</f>
        <v>100</v>
      </c>
      <c r="AZ78" s="27">
        <f>+[1]CHOCÓ!G78</f>
        <v>343</v>
      </c>
      <c r="BA78" s="27">
        <f>+[1]CHOCÓ!U78</f>
        <v>195.60000000000002</v>
      </c>
      <c r="BB78" s="27">
        <f>+[1]CORDOBA!H78</f>
        <v>880</v>
      </c>
      <c r="BC78" s="27">
        <f>+[1]CORDOBA!G78</f>
        <v>850</v>
      </c>
      <c r="BD78" s="27">
        <f>+[1]CORDOBA!U78</f>
        <v>910</v>
      </c>
      <c r="BE78" s="27">
        <f>+[1]CUNDINAMARCA!H78</f>
        <v>500</v>
      </c>
      <c r="BF78" s="27">
        <f>+[1]CUNDINAMARCA!G78</f>
        <v>401</v>
      </c>
      <c r="BG78" s="27">
        <f>+[1]CUNDINAMARCA!U78</f>
        <v>530.59999999999991</v>
      </c>
      <c r="BH78" s="27">
        <f>+[1]GUAINIA!H78</f>
        <v>300</v>
      </c>
      <c r="BI78" s="27">
        <f>+[1]GUAINIA!G78</f>
        <v>286</v>
      </c>
      <c r="BJ78" s="27">
        <f>+[1]GUAINIA!U78</f>
        <v>301</v>
      </c>
      <c r="BK78" s="27">
        <f>+[1]GUAVIARE!H78</f>
        <v>110</v>
      </c>
      <c r="BL78" s="27">
        <f>+[1]GUAVIARE!G78</f>
        <v>90</v>
      </c>
      <c r="BM78" s="27">
        <f>+[1]GUAVIARE!U78</f>
        <v>110.25</v>
      </c>
      <c r="BN78" s="27">
        <f>+[1]HUILA!H78</f>
        <v>500</v>
      </c>
      <c r="BO78" s="27">
        <f>+[1]HUILA!G78</f>
        <v>500</v>
      </c>
      <c r="BP78" s="27">
        <f>+[1]HUILA!U78</f>
        <v>585.75</v>
      </c>
      <c r="BQ78" s="27">
        <f>+[1]GUAJIRA!H78</f>
        <v>150</v>
      </c>
      <c r="BR78" s="27">
        <f>+[1]GUAJIRA!G78</f>
        <v>126.5</v>
      </c>
      <c r="BS78" s="27">
        <f>+[1]GUAJIRA!U78</f>
        <v>152</v>
      </c>
      <c r="BT78" s="27">
        <f>+[1]MAGDALENA!H78</f>
        <v>700</v>
      </c>
      <c r="BU78" s="27">
        <f>+[1]MAGDALENA!G78</f>
        <v>400</v>
      </c>
      <c r="BV78" s="27">
        <f>+[1]MAGDALENA!U78</f>
        <v>480.95</v>
      </c>
      <c r="BW78" s="27">
        <f>+[1]META!H78</f>
        <v>700</v>
      </c>
      <c r="BX78" s="27">
        <f>+[1]META!G78</f>
        <v>1100.05</v>
      </c>
      <c r="BY78" s="27">
        <f>+[1]META!U78</f>
        <v>618.1</v>
      </c>
      <c r="BZ78" s="27">
        <f>+[1]NARIÑO!H78</f>
        <v>250</v>
      </c>
      <c r="CA78" s="27">
        <f>+[1]NARIÑO!G78</f>
        <v>418</v>
      </c>
      <c r="CB78" s="27">
        <f>+[1]NARIÑO!U78</f>
        <v>493.46000000000004</v>
      </c>
      <c r="CC78" s="27">
        <f>+'[1]NORTE DE SANTANDER'!H78</f>
        <v>350</v>
      </c>
      <c r="CD78" s="27">
        <f>+'[1]NORTE DE SANTANDER'!G78</f>
        <v>0</v>
      </c>
      <c r="CE78" s="27">
        <f>+'[1]NORTE DE SANTANDER'!U78</f>
        <v>331.1</v>
      </c>
      <c r="CF78" s="27">
        <f>+[1]PUTUMAYO!H78</f>
        <v>500</v>
      </c>
      <c r="CG78" s="27">
        <f>+[1]PUTUMAYO!G78</f>
        <v>500.9</v>
      </c>
      <c r="CH78" s="27">
        <f>+[1]PUTUMAYO!U78</f>
        <v>500.1</v>
      </c>
      <c r="CI78" s="27">
        <f>+[1]QUINDIO!H78</f>
        <v>120</v>
      </c>
      <c r="CJ78" s="27">
        <f>+[1]QUINDIO!G78</f>
        <v>110</v>
      </c>
      <c r="CK78" s="27">
        <f>+[1]QUINDIO!U78</f>
        <v>146.6</v>
      </c>
      <c r="CL78" s="27">
        <f>+[1]RISARALDA!H78</f>
        <v>380</v>
      </c>
      <c r="CM78" s="27">
        <f>+[1]RISARALDA!G78</f>
        <v>372.5</v>
      </c>
      <c r="CN78" s="27">
        <f>+[1]RISARALDA!U78</f>
        <v>347.1</v>
      </c>
      <c r="CO78" s="27">
        <f>+'[1]SAN ANDRES'!H78</f>
        <v>0</v>
      </c>
      <c r="CP78" s="27">
        <f>+'[1]SAN ANDRES'!G78</f>
        <v>0</v>
      </c>
      <c r="CQ78" s="27">
        <f>+'[1]SAN ANDRES'!U78</f>
        <v>0</v>
      </c>
      <c r="CR78" s="27">
        <f>+[1]SANTANDER!H78</f>
        <v>700</v>
      </c>
      <c r="CS78" s="27">
        <f>+[1]SANTANDER!G78</f>
        <v>752</v>
      </c>
      <c r="CT78" s="27">
        <f>+[1]SANTANDER!U78</f>
        <v>821.15</v>
      </c>
      <c r="CU78" s="27">
        <f>+[1]SUCRE!H78</f>
        <v>300</v>
      </c>
      <c r="CV78" s="27">
        <f>+[1]SUCRE!G78</f>
        <v>300</v>
      </c>
      <c r="CW78" s="27">
        <f>+[1]SUCRE!U78</f>
        <v>202.5</v>
      </c>
      <c r="CX78" s="27">
        <f>+[1]TOLIMA!H78</f>
        <v>200</v>
      </c>
      <c r="CY78" s="27">
        <f>+[1]TOLIMA!G78</f>
        <v>200</v>
      </c>
      <c r="CZ78" s="27">
        <f>+[1]TOLIMA!U78</f>
        <v>1007</v>
      </c>
      <c r="DA78" s="27">
        <f>+'[1]VALLE DEL CAUCA'!H78</f>
        <v>450</v>
      </c>
      <c r="DB78" s="27">
        <f>+'[1]VALLE DEL CAUCA'!G78</f>
        <v>440</v>
      </c>
      <c r="DC78" s="27">
        <f>+'[1]VALLE DEL CAUCA'!U78</f>
        <v>299.06000000000006</v>
      </c>
      <c r="DD78" s="27">
        <f>+[1]VAUPES!H78</f>
        <v>0</v>
      </c>
      <c r="DE78" s="27">
        <f>+[1]VAUPES!G78</f>
        <v>0</v>
      </c>
      <c r="DF78" s="27">
        <f>+[1]VAUPES!U78</f>
        <v>0</v>
      </c>
      <c r="DG78" s="27">
        <f>+[1]VICHADA!H78</f>
        <v>0</v>
      </c>
      <c r="DH78" s="27">
        <f>+[1]VICHADA!G78</f>
        <v>0</v>
      </c>
      <c r="DI78" s="27">
        <f>+[1]VICHADA!U78</f>
        <v>0</v>
      </c>
    </row>
    <row r="79" spans="1:113" ht="45" customHeight="1" x14ac:dyDescent="0.2">
      <c r="A79" s="21" t="s">
        <v>282</v>
      </c>
      <c r="B79" s="22" t="s">
        <v>272</v>
      </c>
      <c r="C79" s="23" t="s">
        <v>283</v>
      </c>
      <c r="D79" s="23" t="s">
        <v>284</v>
      </c>
      <c r="E79" s="23" t="s">
        <v>281</v>
      </c>
      <c r="F79" s="24" t="s">
        <v>58</v>
      </c>
      <c r="G79" s="25">
        <f t="shared" si="52"/>
        <v>0.42708333333333331</v>
      </c>
      <c r="H79" s="26"/>
      <c r="I79" s="26">
        <f>+[2]Amazonas!T496+[2]Antioquia!T496+[2]Atantico!T496+[2]Arauca!T496+[2]Bolivar!T496+[2]Boyacá!T496+[2]Caldas!T496+[2]Caquetá!T496+[2]Casanare!T496+[2]Cauca!T496+[2]Cesar!T496+[2]Chocó!T496+[2]Córdoba!T496+[2]Cundinamarca!T496+[2]Guainía!T496+[2]Guaviare!T496+[2]Huila!T496+'[2]La Guajira'!T496+[2]Magdalena!T496+[2]Meta!T496+[2]Nariño!T496+'[2]Norte de Santander'!T496+[2]Putumayo!T496+[2]Quindio!T496+[2]Risaralda!T496+'[2]San Anadrés'!T496+[2]Santander!T496+[2]Sucre!T496+[2]Tolima!T496+'[2]Valle del Cauca'!T496+[2]Vaupés!T496+[2]Vichada!T496</f>
        <v>0</v>
      </c>
      <c r="J79" s="27">
        <f t="shared" si="53"/>
        <v>264</v>
      </c>
      <c r="K79" s="27">
        <f t="shared" si="54"/>
        <v>112.75</v>
      </c>
      <c r="L79" s="27">
        <f>+'[1]OFICINAS NACIONALES'!H79</f>
        <v>0</v>
      </c>
      <c r="M79" s="27">
        <f>+'[1]OFICINAS NACIONALES'!G79</f>
        <v>0</v>
      </c>
      <c r="N79" s="27">
        <f>+'[1]OFICINAS NACIONALES'!U79</f>
        <v>0</v>
      </c>
      <c r="O79" s="27">
        <f t="shared" si="55"/>
        <v>264</v>
      </c>
      <c r="P79" s="27">
        <f t="shared" si="55"/>
        <v>250</v>
      </c>
      <c r="Q79" s="27">
        <f t="shared" si="55"/>
        <v>112.75</v>
      </c>
      <c r="R79" s="27">
        <f>+[1]AMAZONAS!H79</f>
        <v>0</v>
      </c>
      <c r="S79" s="27">
        <f>+[1]AMAZONAS!G79</f>
        <v>0</v>
      </c>
      <c r="T79" s="27">
        <f>+[1]AMAZONAS!U79</f>
        <v>0</v>
      </c>
      <c r="U79" s="27">
        <f>+[1]ANTIOQUIA!H79</f>
        <v>3</v>
      </c>
      <c r="V79" s="27">
        <f>+[1]ANTIOQUIA!G79</f>
        <v>4</v>
      </c>
      <c r="W79" s="27">
        <f>+[1]ANTIOQUIA!U79</f>
        <v>1</v>
      </c>
      <c r="X79" s="27">
        <f>+[1]ATLÁNTICO!H79</f>
        <v>0</v>
      </c>
      <c r="Y79" s="27">
        <f>+[1]ATLÁNTICO!G79</f>
        <v>0</v>
      </c>
      <c r="Z79" s="27">
        <f>+[1]ATLÁNTICO!U79</f>
        <v>0</v>
      </c>
      <c r="AA79" s="27">
        <f>+[1]ARAUCA!H79</f>
        <v>3</v>
      </c>
      <c r="AB79" s="27">
        <f>+[1]ARAUCA!G79</f>
        <v>3</v>
      </c>
      <c r="AC79" s="27">
        <f>+[1]ARAUCA!U79</f>
        <v>1.9166666666666667</v>
      </c>
      <c r="AD79" s="27">
        <f>+[1]BOLIVAR!H79</f>
        <v>4</v>
      </c>
      <c r="AE79" s="27">
        <f>+[1]BOLIVAR!G79</f>
        <v>4</v>
      </c>
      <c r="AF79" s="27">
        <f>+[1]BOLIVAR!U79</f>
        <v>5</v>
      </c>
      <c r="AG79" s="27">
        <f>+[1]BOYACÁ!H79</f>
        <v>0</v>
      </c>
      <c r="AH79" s="27">
        <f>+[1]BOYACÁ!G79</f>
        <v>0</v>
      </c>
      <c r="AI79" s="27">
        <f>+[1]BOYACÁ!U79</f>
        <v>0</v>
      </c>
      <c r="AJ79" s="27">
        <f>+[1]CALDAS!H79</f>
        <v>2</v>
      </c>
      <c r="AK79" s="27">
        <f>+[1]CALDAS!G79</f>
        <v>2</v>
      </c>
      <c r="AL79" s="27">
        <f>+[1]CALDAS!U79</f>
        <v>1.8333333333333333</v>
      </c>
      <c r="AM79" s="27">
        <f>+[1]CAQUETA!H79</f>
        <v>3</v>
      </c>
      <c r="AN79" s="27">
        <f>+[1]CAQUETA!G79</f>
        <v>3</v>
      </c>
      <c r="AO79" s="27">
        <f>+[1]CAQUETA!U79</f>
        <v>27</v>
      </c>
      <c r="AP79" s="27">
        <f>+[1]CASANARE!H79</f>
        <v>0</v>
      </c>
      <c r="AQ79" s="27">
        <f>+[1]CASANARE!G79</f>
        <v>0</v>
      </c>
      <c r="AR79" s="27">
        <f>+[1]CASANARE!U79</f>
        <v>0</v>
      </c>
      <c r="AS79" s="27">
        <f>+[1]CAUCA!H79</f>
        <v>1</v>
      </c>
      <c r="AT79" s="27">
        <f>+[1]CAUCA!G79</f>
        <v>1</v>
      </c>
      <c r="AU79" s="27">
        <f>+[1]CAUCA!U79</f>
        <v>0</v>
      </c>
      <c r="AV79" s="27">
        <f>+[1]CESAR!H79</f>
        <v>1</v>
      </c>
      <c r="AW79" s="27">
        <f>+[1]CESAR!G79</f>
        <v>1</v>
      </c>
      <c r="AX79" s="27">
        <f>+[1]CESAR!U79</f>
        <v>1</v>
      </c>
      <c r="AY79" s="27">
        <f>+[1]CHOCÓ!H79</f>
        <v>5</v>
      </c>
      <c r="AZ79" s="27">
        <f>+[1]CHOCÓ!G79</f>
        <v>0</v>
      </c>
      <c r="BA79" s="27">
        <f>+[1]CHOCÓ!U79</f>
        <v>0</v>
      </c>
      <c r="BB79" s="27">
        <f>+[1]CORDOBA!H79</f>
        <v>6</v>
      </c>
      <c r="BC79" s="27">
        <f>+[1]CORDOBA!G79</f>
        <v>4</v>
      </c>
      <c r="BD79" s="27">
        <f>+[1]CORDOBA!U79</f>
        <v>6</v>
      </c>
      <c r="BE79" s="27">
        <f>+[1]CUNDINAMARCA!H79</f>
        <v>3</v>
      </c>
      <c r="BF79" s="27">
        <f>+[1]CUNDINAMARCA!G79</f>
        <v>3</v>
      </c>
      <c r="BG79" s="27">
        <f>+[1]CUNDINAMARCA!U79</f>
        <v>26</v>
      </c>
      <c r="BH79" s="27">
        <f>+[1]GUAINIA!H79</f>
        <v>2</v>
      </c>
      <c r="BI79" s="27">
        <f>+[1]GUAINIA!G79</f>
        <v>1</v>
      </c>
      <c r="BJ79" s="27">
        <f>+[1]GUAINIA!U79</f>
        <v>2</v>
      </c>
      <c r="BK79" s="27">
        <f>+[1]GUAVIARE!H79</f>
        <v>1</v>
      </c>
      <c r="BL79" s="27">
        <f>+[1]GUAVIARE!G79</f>
        <v>1</v>
      </c>
      <c r="BM79" s="27">
        <f>+[1]GUAVIARE!U79</f>
        <v>8</v>
      </c>
      <c r="BN79" s="27">
        <f>+[1]HUILA!H79</f>
        <v>2</v>
      </c>
      <c r="BO79" s="27">
        <f>+[1]HUILA!G79</f>
        <v>2</v>
      </c>
      <c r="BP79" s="27">
        <f>+[1]HUILA!U79</f>
        <v>1</v>
      </c>
      <c r="BQ79" s="27">
        <f>+[1]GUAJIRA!H79</f>
        <v>0</v>
      </c>
      <c r="BR79" s="27">
        <f>+[1]GUAJIRA!G79</f>
        <v>0</v>
      </c>
      <c r="BS79" s="27">
        <f>+[1]GUAJIRA!U79</f>
        <v>0</v>
      </c>
      <c r="BT79" s="27">
        <f>+[1]MAGDALENA!H79</f>
        <v>2</v>
      </c>
      <c r="BU79" s="27">
        <f>+[1]MAGDALENA!G79</f>
        <v>1</v>
      </c>
      <c r="BV79" s="27">
        <f>+[1]MAGDALENA!U79</f>
        <v>2</v>
      </c>
      <c r="BW79" s="27">
        <f>+[1]META!H79</f>
        <v>11</v>
      </c>
      <c r="BX79" s="27">
        <f>+[1]META!G79</f>
        <v>11</v>
      </c>
      <c r="BY79" s="27">
        <f>+[1]META!U79</f>
        <v>11</v>
      </c>
      <c r="BZ79" s="27">
        <f>+[1]NARIÑO!H79</f>
        <v>1</v>
      </c>
      <c r="CA79" s="27">
        <f>+[1]NARIÑO!G79</f>
        <v>0</v>
      </c>
      <c r="CB79" s="27">
        <f>+[1]NARIÑO!U79</f>
        <v>1</v>
      </c>
      <c r="CC79" s="27">
        <f>+'[1]NORTE DE SANTANDER'!H79</f>
        <v>3</v>
      </c>
      <c r="CD79" s="27">
        <f>+'[1]NORTE DE SANTANDER'!G79</f>
        <v>0</v>
      </c>
      <c r="CE79" s="27">
        <f>+'[1]NORTE DE SANTANDER'!U79</f>
        <v>2</v>
      </c>
      <c r="CF79" s="27">
        <f>+[1]PUTUMAYO!H79</f>
        <v>4</v>
      </c>
      <c r="CG79" s="27">
        <f>+[1]PUTUMAYO!G79</f>
        <v>4</v>
      </c>
      <c r="CH79" s="27">
        <f>+[1]PUTUMAYO!U79</f>
        <v>4</v>
      </c>
      <c r="CI79" s="27">
        <f>+[1]QUINDIO!H79</f>
        <v>3</v>
      </c>
      <c r="CJ79" s="27">
        <f>+[1]QUINDIO!G79</f>
        <v>3</v>
      </c>
      <c r="CK79" s="27">
        <f>+[1]QUINDIO!U79</f>
        <v>3</v>
      </c>
      <c r="CL79" s="27">
        <f>+[1]RISARALDA!H79</f>
        <v>1</v>
      </c>
      <c r="CM79" s="27">
        <f>+[1]RISARALDA!G79</f>
        <v>1</v>
      </c>
      <c r="CN79" s="27">
        <f>+[1]RISARALDA!U79</f>
        <v>2</v>
      </c>
      <c r="CO79" s="27">
        <f>+'[1]SAN ANDRES'!H79</f>
        <v>0</v>
      </c>
      <c r="CP79" s="27">
        <f>+'[1]SAN ANDRES'!G79</f>
        <v>0</v>
      </c>
      <c r="CQ79" s="27">
        <f>+'[1]SAN ANDRES'!U79</f>
        <v>0</v>
      </c>
      <c r="CR79" s="27">
        <f>+[1]SANTANDER!H79</f>
        <v>2</v>
      </c>
      <c r="CS79" s="27">
        <f>+[1]SANTANDER!G79</f>
        <v>1</v>
      </c>
      <c r="CT79" s="27">
        <f>+[1]SANTANDER!U79</f>
        <v>2</v>
      </c>
      <c r="CU79" s="27">
        <f>+[1]SUCRE!H79</f>
        <v>0</v>
      </c>
      <c r="CV79" s="27">
        <f>+[1]SUCRE!G79</f>
        <v>0</v>
      </c>
      <c r="CW79" s="27">
        <f>+[1]SUCRE!U79</f>
        <v>0</v>
      </c>
      <c r="CX79" s="27">
        <f>+[1]TOLIMA!H79</f>
        <v>200</v>
      </c>
      <c r="CY79" s="27">
        <f>+[1]TOLIMA!G79</f>
        <v>200</v>
      </c>
      <c r="CZ79" s="27">
        <f>+[1]TOLIMA!U79</f>
        <v>4</v>
      </c>
      <c r="DA79" s="27">
        <f>+'[1]VALLE DEL CAUCA'!H79</f>
        <v>1</v>
      </c>
      <c r="DB79" s="27">
        <f>+'[1]VALLE DEL CAUCA'!G79</f>
        <v>0</v>
      </c>
      <c r="DC79" s="27">
        <f>+'[1]VALLE DEL CAUCA'!U79</f>
        <v>1</v>
      </c>
      <c r="DD79" s="27">
        <f>+[1]VAUPES!H79</f>
        <v>0</v>
      </c>
      <c r="DE79" s="27">
        <f>+[1]VAUPES!G79</f>
        <v>0</v>
      </c>
      <c r="DF79" s="27">
        <f>+[1]VAUPES!U79</f>
        <v>0</v>
      </c>
      <c r="DG79" s="27">
        <f>+[1]VICHADA!H79</f>
        <v>0</v>
      </c>
      <c r="DH79" s="27">
        <f>+[1]VICHADA!G79</f>
        <v>0</v>
      </c>
      <c r="DI79" s="27">
        <f>+[1]VICHADA!U79</f>
        <v>0</v>
      </c>
    </row>
    <row r="80" spans="1:113" ht="45" customHeight="1" x14ac:dyDescent="0.2">
      <c r="A80" s="21" t="s">
        <v>285</v>
      </c>
      <c r="B80" s="22" t="s">
        <v>272</v>
      </c>
      <c r="C80" s="23" t="s">
        <v>286</v>
      </c>
      <c r="D80" s="23" t="s">
        <v>264</v>
      </c>
      <c r="E80" s="23" t="s">
        <v>287</v>
      </c>
      <c r="F80" s="24" t="s">
        <v>58</v>
      </c>
      <c r="G80" s="25">
        <f t="shared" si="52"/>
        <v>1.1429610692500896</v>
      </c>
      <c r="H80" s="26"/>
      <c r="I80" s="26"/>
      <c r="J80" s="27">
        <f t="shared" si="53"/>
        <v>5574</v>
      </c>
      <c r="K80" s="27">
        <f t="shared" si="54"/>
        <v>6370.8649999999998</v>
      </c>
      <c r="L80" s="27">
        <f>+'[1]OFICINAS NACIONALES'!H80</f>
        <v>0</v>
      </c>
      <c r="M80" s="27">
        <f>+'[1]OFICINAS NACIONALES'!G80</f>
        <v>0</v>
      </c>
      <c r="N80" s="27">
        <f>+'[1]OFICINAS NACIONALES'!U80</f>
        <v>0</v>
      </c>
      <c r="O80" s="27">
        <f t="shared" si="55"/>
        <v>5574</v>
      </c>
      <c r="P80" s="27">
        <f t="shared" si="55"/>
        <v>5637</v>
      </c>
      <c r="Q80" s="27">
        <f t="shared" si="55"/>
        <v>6370.8649999999998</v>
      </c>
      <c r="R80" s="27">
        <f>+[1]AMAZONAS!H80</f>
        <v>0</v>
      </c>
      <c r="S80" s="27">
        <f>+[1]AMAZONAS!G80</f>
        <v>0</v>
      </c>
      <c r="T80" s="27">
        <f>+[1]AMAZONAS!U80</f>
        <v>0</v>
      </c>
      <c r="U80" s="27">
        <f>+[1]ANTIOQUIA!H80</f>
        <v>300</v>
      </c>
      <c r="V80" s="27">
        <f>+[1]ANTIOQUIA!G80</f>
        <v>507</v>
      </c>
      <c r="W80" s="27">
        <f>+[1]ANTIOQUIA!U80</f>
        <v>658.40000000000009</v>
      </c>
      <c r="X80" s="27">
        <f>+[1]ATLÁNTICO!H80</f>
        <v>0</v>
      </c>
      <c r="Y80" s="27">
        <f>+[1]ATLÁNTICO!G80</f>
        <v>0</v>
      </c>
      <c r="Z80" s="27">
        <f>+[1]ATLÁNTICO!U80</f>
        <v>0</v>
      </c>
      <c r="AA80" s="27">
        <f>+[1]ARAUCA!H80</f>
        <v>0</v>
      </c>
      <c r="AB80" s="27">
        <f>+[1]ARAUCA!G80</f>
        <v>0</v>
      </c>
      <c r="AC80" s="27">
        <f>+[1]ARAUCA!U80</f>
        <v>0</v>
      </c>
      <c r="AD80" s="27">
        <f>+[1]BOLIVAR!H80</f>
        <v>0</v>
      </c>
      <c r="AE80" s="27">
        <f>+[1]BOLIVAR!G80</f>
        <v>0</v>
      </c>
      <c r="AF80" s="27">
        <f>+[1]BOLIVAR!U80</f>
        <v>0</v>
      </c>
      <c r="AG80" s="27">
        <f>+[1]BOYACÁ!H80</f>
        <v>650</v>
      </c>
      <c r="AH80" s="27">
        <f>+[1]BOYACÁ!G80</f>
        <v>546</v>
      </c>
      <c r="AI80" s="27">
        <f>+[1]BOYACÁ!U80</f>
        <v>789.7</v>
      </c>
      <c r="AJ80" s="27">
        <f>+[1]CALDAS!H80</f>
        <v>2000</v>
      </c>
      <c r="AK80" s="27">
        <f>+[1]CALDAS!G80</f>
        <v>2075</v>
      </c>
      <c r="AL80" s="27">
        <f>+[1]CALDAS!U80</f>
        <v>2706.2999999999997</v>
      </c>
      <c r="AM80" s="27">
        <f>+[1]CAQUETA!H80</f>
        <v>0</v>
      </c>
      <c r="AN80" s="27">
        <f>+[1]CAQUETA!G80</f>
        <v>0</v>
      </c>
      <c r="AO80" s="27">
        <f>+[1]CAQUETA!U80</f>
        <v>0</v>
      </c>
      <c r="AP80" s="27">
        <f>+[1]CASANARE!H80</f>
        <v>0</v>
      </c>
      <c r="AQ80" s="27">
        <f>+[1]CASANARE!G80</f>
        <v>0</v>
      </c>
      <c r="AR80" s="27">
        <f>+[1]CASANARE!U80</f>
        <v>0</v>
      </c>
      <c r="AS80" s="27">
        <f>+[1]CAUCA!H80</f>
        <v>100</v>
      </c>
      <c r="AT80" s="27">
        <f>+[1]CAUCA!G80</f>
        <v>100</v>
      </c>
      <c r="AU80" s="27">
        <f>+[1]CAUCA!U80</f>
        <v>5.0999999999999996</v>
      </c>
      <c r="AV80" s="27">
        <f>+[1]CESAR!H80</f>
        <v>0</v>
      </c>
      <c r="AW80" s="27">
        <f>+[1]CESAR!G80</f>
        <v>0</v>
      </c>
      <c r="AX80" s="27">
        <f>+[1]CESAR!U80</f>
        <v>0</v>
      </c>
      <c r="AY80" s="27">
        <f>+[1]CHOCÓ!H80</f>
        <v>0</v>
      </c>
      <c r="AZ80" s="27">
        <f>+[1]CHOCÓ!G80</f>
        <v>0</v>
      </c>
      <c r="BA80" s="27">
        <f>+[1]CHOCÓ!U80</f>
        <v>0</v>
      </c>
      <c r="BB80" s="27">
        <f>+[1]CORDOBA!H80</f>
        <v>0</v>
      </c>
      <c r="BC80" s="27">
        <f>+[1]CORDOBA!G80</f>
        <v>0</v>
      </c>
      <c r="BD80" s="27">
        <f>+[1]CORDOBA!U80</f>
        <v>0</v>
      </c>
      <c r="BE80" s="27">
        <f>+[1]CUNDINAMARCA!H80</f>
        <v>1264</v>
      </c>
      <c r="BF80" s="27">
        <f>+[1]CUNDINAMARCA!G80</f>
        <v>1263</v>
      </c>
      <c r="BG80" s="27">
        <f>+[1]CUNDINAMARCA!U80</f>
        <v>1005.49</v>
      </c>
      <c r="BH80" s="27">
        <f>+[1]GUAINIA!H80</f>
        <v>0</v>
      </c>
      <c r="BI80" s="27">
        <f>+[1]GUAINIA!G80</f>
        <v>0</v>
      </c>
      <c r="BJ80" s="27">
        <f>+[1]GUAINIA!U80</f>
        <v>0</v>
      </c>
      <c r="BK80" s="27">
        <f>+[1]GUAVIARE!H80</f>
        <v>0</v>
      </c>
      <c r="BL80" s="27">
        <f>+[1]GUAVIARE!G80</f>
        <v>0</v>
      </c>
      <c r="BM80" s="27">
        <f>+[1]GUAVIARE!U80</f>
        <v>0</v>
      </c>
      <c r="BN80" s="27">
        <f>+[1]HUILA!H80</f>
        <v>0</v>
      </c>
      <c r="BO80" s="27">
        <f>+[1]HUILA!G80</f>
        <v>0</v>
      </c>
      <c r="BP80" s="27">
        <f>+[1]HUILA!U80</f>
        <v>0</v>
      </c>
      <c r="BQ80" s="27">
        <f>+[1]GUAJIRA!H80</f>
        <v>0</v>
      </c>
      <c r="BR80" s="27">
        <f>+[1]GUAJIRA!G80</f>
        <v>0</v>
      </c>
      <c r="BS80" s="27">
        <f>+[1]GUAJIRA!U80</f>
        <v>0</v>
      </c>
      <c r="BT80" s="27">
        <f>+[1]MAGDALENA!H80</f>
        <v>0</v>
      </c>
      <c r="BU80" s="27">
        <f>+[1]MAGDALENA!G80</f>
        <v>0</v>
      </c>
      <c r="BV80" s="27">
        <f>+[1]MAGDALENA!U80</f>
        <v>0</v>
      </c>
      <c r="BW80" s="27">
        <f>+[1]META!H80</f>
        <v>0</v>
      </c>
      <c r="BX80" s="27">
        <f>+[1]META!G80</f>
        <v>0</v>
      </c>
      <c r="BY80" s="27">
        <f>+[1]META!U80</f>
        <v>0</v>
      </c>
      <c r="BZ80" s="27">
        <f>+[1]NARIÑO!H80</f>
        <v>500</v>
      </c>
      <c r="CA80" s="27">
        <f>+[1]NARIÑO!G80</f>
        <v>1066</v>
      </c>
      <c r="CB80" s="27">
        <f>+[1]NARIÑO!U80</f>
        <v>485.45499999999998</v>
      </c>
      <c r="CC80" s="27">
        <f>+'[1]NORTE DE SANTANDER'!H80</f>
        <v>360</v>
      </c>
      <c r="CD80" s="27">
        <f>+'[1]NORTE DE SANTANDER'!G80</f>
        <v>0</v>
      </c>
      <c r="CE80" s="27">
        <f>+'[1]NORTE DE SANTANDER'!U80</f>
        <v>360.21999999999997</v>
      </c>
      <c r="CF80" s="27">
        <f>+[1]PUTUMAYO!H80</f>
        <v>0</v>
      </c>
      <c r="CG80" s="27">
        <f>+[1]PUTUMAYO!G80</f>
        <v>0</v>
      </c>
      <c r="CH80" s="27">
        <f>+[1]PUTUMAYO!U80</f>
        <v>0</v>
      </c>
      <c r="CI80" s="27">
        <f>+[1]QUINDIO!H80</f>
        <v>0</v>
      </c>
      <c r="CJ80" s="27">
        <f>+[1]QUINDIO!G80</f>
        <v>0</v>
      </c>
      <c r="CK80" s="27">
        <f>+[1]QUINDIO!U80</f>
        <v>0</v>
      </c>
      <c r="CL80" s="27">
        <f>+[1]RISARALDA!H80</f>
        <v>0</v>
      </c>
      <c r="CM80" s="27">
        <f>+[1]RISARALDA!G80</f>
        <v>0</v>
      </c>
      <c r="CN80" s="27">
        <f>+[1]RISARALDA!U80</f>
        <v>0</v>
      </c>
      <c r="CO80" s="27">
        <f>+'[1]SAN ANDRES'!H80</f>
        <v>0</v>
      </c>
      <c r="CP80" s="27">
        <f>+'[1]SAN ANDRES'!G80</f>
        <v>0</v>
      </c>
      <c r="CQ80" s="27">
        <f>+'[1]SAN ANDRES'!U80</f>
        <v>0</v>
      </c>
      <c r="CR80" s="27">
        <f>+[1]SANTANDER!H80</f>
        <v>200</v>
      </c>
      <c r="CS80" s="27">
        <f>+[1]SANTANDER!G80</f>
        <v>80</v>
      </c>
      <c r="CT80" s="27">
        <f>+[1]SANTANDER!U80</f>
        <v>149.19999999999999</v>
      </c>
      <c r="CU80" s="27">
        <f>+[1]SUCRE!H80</f>
        <v>0</v>
      </c>
      <c r="CV80" s="27">
        <f>+[1]SUCRE!G80</f>
        <v>0</v>
      </c>
      <c r="CW80" s="27">
        <f>+[1]SUCRE!U80</f>
        <v>0</v>
      </c>
      <c r="CX80" s="27">
        <f>+[1]TOLIMA!H80</f>
        <v>200</v>
      </c>
      <c r="CY80" s="27">
        <f>+[1]TOLIMA!G80</f>
        <v>0</v>
      </c>
      <c r="CZ80" s="27">
        <f>+[1]TOLIMA!U80</f>
        <v>211</v>
      </c>
      <c r="DA80" s="27">
        <f>+'[1]VALLE DEL CAUCA'!H80</f>
        <v>0</v>
      </c>
      <c r="DB80" s="27">
        <f>+'[1]VALLE DEL CAUCA'!G80</f>
        <v>0</v>
      </c>
      <c r="DC80" s="27">
        <f>+'[1]VALLE DEL CAUCA'!U80</f>
        <v>0</v>
      </c>
      <c r="DD80" s="27">
        <f>+[1]VAUPES!H80</f>
        <v>0</v>
      </c>
      <c r="DE80" s="27">
        <f>+[1]VAUPES!G80</f>
        <v>0</v>
      </c>
      <c r="DF80" s="27">
        <f>+[1]VAUPES!U80</f>
        <v>0</v>
      </c>
      <c r="DG80" s="27">
        <f>+[1]VICHADA!H80</f>
        <v>0</v>
      </c>
      <c r="DH80" s="27">
        <f>+[1]VICHADA!G80</f>
        <v>0</v>
      </c>
      <c r="DI80" s="27">
        <f>+[1]VICHADA!U80</f>
        <v>0</v>
      </c>
    </row>
    <row r="81" spans="1:113" ht="45" customHeight="1" x14ac:dyDescent="0.2">
      <c r="A81" s="21" t="s">
        <v>288</v>
      </c>
      <c r="B81" s="22" t="s">
        <v>272</v>
      </c>
      <c r="C81" s="23" t="s">
        <v>289</v>
      </c>
      <c r="D81" s="23" t="s">
        <v>264</v>
      </c>
      <c r="E81" s="23" t="s">
        <v>290</v>
      </c>
      <c r="F81" s="24" t="s">
        <v>58</v>
      </c>
      <c r="G81" s="25">
        <f t="shared" si="52"/>
        <v>0.85929163389994545</v>
      </c>
      <c r="H81" s="26"/>
      <c r="I81" s="26"/>
      <c r="J81" s="27">
        <f t="shared" si="53"/>
        <v>16531</v>
      </c>
      <c r="K81" s="27">
        <f t="shared" si="54"/>
        <v>14204.949999999999</v>
      </c>
      <c r="L81" s="27">
        <f>+'[1]OFICINAS NACIONALES'!H81</f>
        <v>0</v>
      </c>
      <c r="M81" s="27">
        <f>+'[1]OFICINAS NACIONALES'!G81</f>
        <v>0</v>
      </c>
      <c r="N81" s="27">
        <f>+'[1]OFICINAS NACIONALES'!U81</f>
        <v>0</v>
      </c>
      <c r="O81" s="27">
        <f t="shared" si="55"/>
        <v>16531</v>
      </c>
      <c r="P81" s="27">
        <f t="shared" si="55"/>
        <v>21623.08</v>
      </c>
      <c r="Q81" s="27">
        <f t="shared" si="55"/>
        <v>14204.949999999999</v>
      </c>
      <c r="R81" s="27">
        <f>+[1]AMAZONAS!H81</f>
        <v>10</v>
      </c>
      <c r="S81" s="27">
        <f>+[1]AMAZONAS!G81</f>
        <v>10</v>
      </c>
      <c r="T81" s="27">
        <f>+[1]AMAZONAS!U81</f>
        <v>21</v>
      </c>
      <c r="U81" s="27">
        <f>+[1]ANTIOQUIA!H81</f>
        <v>800</v>
      </c>
      <c r="V81" s="27">
        <f>+[1]ANTIOQUIA!G81</f>
        <v>1465</v>
      </c>
      <c r="W81" s="27">
        <f>+[1]ANTIOQUIA!U81</f>
        <v>576.90000000000009</v>
      </c>
      <c r="X81" s="27">
        <f>+[1]ATLÁNTICO!H81</f>
        <v>0</v>
      </c>
      <c r="Y81" s="27">
        <f>+[1]ATLÁNTICO!G81</f>
        <v>0</v>
      </c>
      <c r="Z81" s="27">
        <f>+[1]ATLÁNTICO!U81</f>
        <v>0</v>
      </c>
      <c r="AA81" s="27">
        <f>+[1]ARAUCA!H81</f>
        <v>0</v>
      </c>
      <c r="AB81" s="27">
        <f>+[1]ARAUCA!G81</f>
        <v>0</v>
      </c>
      <c r="AC81" s="27">
        <f>+[1]ARAUCA!U81</f>
        <v>0</v>
      </c>
      <c r="AD81" s="27">
        <f>+[1]BOLIVAR!H81</f>
        <v>0</v>
      </c>
      <c r="AE81" s="27">
        <f>+[1]BOLIVAR!G81</f>
        <v>0</v>
      </c>
      <c r="AF81" s="27">
        <f>+[1]BOLIVAR!U81</f>
        <v>0</v>
      </c>
      <c r="AG81" s="27">
        <f>+[1]BOYACÁ!H81</f>
        <v>2500</v>
      </c>
      <c r="AH81" s="27">
        <f>+[1]BOYACÁ!G81</f>
        <v>2430</v>
      </c>
      <c r="AI81" s="27">
        <f>+[1]BOYACÁ!U81</f>
        <v>2503.1999999999998</v>
      </c>
      <c r="AJ81" s="27">
        <f>+[1]CALDAS!H81</f>
        <v>2500</v>
      </c>
      <c r="AK81" s="27">
        <f>+[1]CALDAS!G81</f>
        <v>5555</v>
      </c>
      <c r="AL81" s="27">
        <f>+[1]CALDAS!U81</f>
        <v>2357.66</v>
      </c>
      <c r="AM81" s="27">
        <f>+[1]CAQUETA!H81</f>
        <v>300</v>
      </c>
      <c r="AN81" s="27">
        <f>+[1]CAQUETA!G81</f>
        <v>270</v>
      </c>
      <c r="AO81" s="27">
        <f>+[1]CAQUETA!U81</f>
        <v>200</v>
      </c>
      <c r="AP81" s="27">
        <f>+[1]CASANARE!H81</f>
        <v>0</v>
      </c>
      <c r="AQ81" s="27">
        <f>+[1]CASANARE!G81</f>
        <v>0</v>
      </c>
      <c r="AR81" s="27">
        <f>+[1]CASANARE!U81</f>
        <v>0</v>
      </c>
      <c r="AS81" s="27">
        <f>+[1]CAUCA!H81</f>
        <v>70</v>
      </c>
      <c r="AT81" s="27">
        <f>+[1]CAUCA!G81</f>
        <v>66</v>
      </c>
      <c r="AU81" s="27">
        <f>+[1]CAUCA!U81</f>
        <v>41.3</v>
      </c>
      <c r="AV81" s="27">
        <f>+[1]CESAR!H81</f>
        <v>0</v>
      </c>
      <c r="AW81" s="27">
        <f>+[1]CESAR!G81</f>
        <v>0</v>
      </c>
      <c r="AX81" s="27">
        <f>+[1]CESAR!U81</f>
        <v>0</v>
      </c>
      <c r="AY81" s="27">
        <f>+[1]CHOCÓ!H81</f>
        <v>0</v>
      </c>
      <c r="AZ81" s="27">
        <f>+[1]CHOCÓ!G81</f>
        <v>0</v>
      </c>
      <c r="BA81" s="27">
        <f>+[1]CHOCÓ!U81</f>
        <v>0</v>
      </c>
      <c r="BB81" s="27">
        <f>+[1]CORDOBA!H81</f>
        <v>0</v>
      </c>
      <c r="BC81" s="27">
        <f>+[1]CORDOBA!G81</f>
        <v>0</v>
      </c>
      <c r="BD81" s="27">
        <f>+[1]CORDOBA!U81</f>
        <v>0</v>
      </c>
      <c r="BE81" s="27">
        <f>+[1]CUNDINAMARCA!H81</f>
        <v>1520</v>
      </c>
      <c r="BF81" s="27">
        <f>+[1]CUNDINAMARCA!G81</f>
        <v>1513</v>
      </c>
      <c r="BG81" s="27">
        <f>+[1]CUNDINAMARCA!U81</f>
        <v>1389</v>
      </c>
      <c r="BH81" s="27">
        <f>+[1]GUAINIA!H81</f>
        <v>0</v>
      </c>
      <c r="BI81" s="27">
        <f>+[1]GUAINIA!G81</f>
        <v>0</v>
      </c>
      <c r="BJ81" s="27">
        <f>+[1]GUAINIA!U81</f>
        <v>0</v>
      </c>
      <c r="BK81" s="27">
        <f>+[1]GUAVIARE!H81</f>
        <v>0</v>
      </c>
      <c r="BL81" s="27">
        <f>+[1]GUAVIARE!G81</f>
        <v>0</v>
      </c>
      <c r="BM81" s="27">
        <f>+[1]GUAVIARE!U81</f>
        <v>0</v>
      </c>
      <c r="BN81" s="27">
        <f>+[1]HUILA!H81</f>
        <v>700</v>
      </c>
      <c r="BO81" s="27">
        <f>+[1]HUILA!G81</f>
        <v>700</v>
      </c>
      <c r="BP81" s="27">
        <f>+[1]HUILA!U81</f>
        <v>762</v>
      </c>
      <c r="BQ81" s="27">
        <f>+[1]GUAJIRA!H81</f>
        <v>0</v>
      </c>
      <c r="BR81" s="27">
        <f>+[1]GUAJIRA!G81</f>
        <v>0</v>
      </c>
      <c r="BS81" s="27">
        <f>+[1]GUAJIRA!U81</f>
        <v>0</v>
      </c>
      <c r="BT81" s="27">
        <f>+[1]MAGDALENA!H81</f>
        <v>0</v>
      </c>
      <c r="BU81" s="27">
        <f>+[1]MAGDALENA!G81</f>
        <v>0</v>
      </c>
      <c r="BV81" s="27">
        <f>+[1]MAGDALENA!U81</f>
        <v>0</v>
      </c>
      <c r="BW81" s="27">
        <f>+[1]META!H81</f>
        <v>200</v>
      </c>
      <c r="BX81" s="27">
        <f>+[1]META!G81</f>
        <v>281.25</v>
      </c>
      <c r="BY81" s="27">
        <f>+[1]META!U81</f>
        <v>191.86</v>
      </c>
      <c r="BZ81" s="27">
        <f>+[1]NARIÑO!H81</f>
        <v>675</v>
      </c>
      <c r="CA81" s="27">
        <f>+[1]NARIÑO!G81</f>
        <v>675</v>
      </c>
      <c r="CB81" s="27">
        <f>+[1]NARIÑO!U81</f>
        <v>426.85</v>
      </c>
      <c r="CC81" s="27">
        <f>+'[1]NORTE DE SANTANDER'!H81</f>
        <v>1000</v>
      </c>
      <c r="CD81" s="27">
        <f>+'[1]NORTE DE SANTANDER'!G81</f>
        <v>1148</v>
      </c>
      <c r="CE81" s="27">
        <f>+'[1]NORTE DE SANTANDER'!U81</f>
        <v>702</v>
      </c>
      <c r="CF81" s="27">
        <f>+[1]PUTUMAYO!H81</f>
        <v>60</v>
      </c>
      <c r="CG81" s="27">
        <f>+[1]PUTUMAYO!G81</f>
        <v>85.1</v>
      </c>
      <c r="CH81" s="27">
        <f>+[1]PUTUMAYO!U81</f>
        <v>66.25</v>
      </c>
      <c r="CI81" s="27">
        <f>+[1]QUINDIO!H81</f>
        <v>276</v>
      </c>
      <c r="CJ81" s="27">
        <f>+[1]QUINDIO!G81</f>
        <v>276</v>
      </c>
      <c r="CK81" s="27">
        <f>+[1]QUINDIO!U81</f>
        <v>281.39999999999998</v>
      </c>
      <c r="CL81" s="27">
        <f>+[1]RISARALDA!H81</f>
        <v>1370</v>
      </c>
      <c r="CM81" s="27">
        <f>+[1]RISARALDA!G81</f>
        <v>1365.73</v>
      </c>
      <c r="CN81" s="27">
        <f>+[1]RISARALDA!U81</f>
        <v>1073.74</v>
      </c>
      <c r="CO81" s="27">
        <f>+'[1]SAN ANDRES'!H81</f>
        <v>0</v>
      </c>
      <c r="CP81" s="27">
        <f>+'[1]SAN ANDRES'!G81</f>
        <v>0</v>
      </c>
      <c r="CQ81" s="27">
        <f>+'[1]SAN ANDRES'!U81</f>
        <v>0</v>
      </c>
      <c r="CR81" s="27">
        <f>+[1]SANTANDER!H81</f>
        <v>1500</v>
      </c>
      <c r="CS81" s="27">
        <f>+[1]SANTANDER!G81</f>
        <v>2300</v>
      </c>
      <c r="CT81" s="27">
        <f>+[1]SANTANDER!U81</f>
        <v>2065</v>
      </c>
      <c r="CU81" s="27">
        <f>+[1]SUCRE!H81</f>
        <v>200</v>
      </c>
      <c r="CV81" s="27">
        <f>+[1]SUCRE!G81</f>
        <v>174</v>
      </c>
      <c r="CW81" s="27">
        <f>+[1]SUCRE!U81</f>
        <v>163</v>
      </c>
      <c r="CX81" s="27">
        <f>+[1]TOLIMA!H81</f>
        <v>2000</v>
      </c>
      <c r="CY81" s="27">
        <f>+[1]TOLIMA!G81</f>
        <v>2085</v>
      </c>
      <c r="CZ81" s="27">
        <f>+[1]TOLIMA!U81</f>
        <v>494</v>
      </c>
      <c r="DA81" s="27">
        <f>+'[1]VALLE DEL CAUCA'!H81</f>
        <v>700</v>
      </c>
      <c r="DB81" s="27">
        <f>+'[1]VALLE DEL CAUCA'!G81</f>
        <v>982</v>
      </c>
      <c r="DC81" s="27">
        <f>+'[1]VALLE DEL CAUCA'!U81</f>
        <v>739.78999999999985</v>
      </c>
      <c r="DD81" s="27">
        <f>+[1]VAUPES!H81</f>
        <v>150</v>
      </c>
      <c r="DE81" s="27">
        <f>+[1]VAUPES!G81</f>
        <v>242</v>
      </c>
      <c r="DF81" s="27">
        <f>+[1]VAUPES!U81</f>
        <v>150</v>
      </c>
      <c r="DG81" s="27">
        <f>+[1]VICHADA!H81</f>
        <v>0</v>
      </c>
      <c r="DH81" s="27">
        <f>+[1]VICHADA!G81</f>
        <v>0</v>
      </c>
      <c r="DI81" s="27">
        <f>+[1]VICHADA!U81</f>
        <v>0</v>
      </c>
    </row>
    <row r="82" spans="1:113" ht="45" customHeight="1" x14ac:dyDescent="0.2">
      <c r="A82" s="21" t="s">
        <v>291</v>
      </c>
      <c r="B82" s="22" t="s">
        <v>272</v>
      </c>
      <c r="C82" s="23" t="s">
        <v>292</v>
      </c>
      <c r="D82" s="23" t="s">
        <v>264</v>
      </c>
      <c r="E82" s="23" t="s">
        <v>293</v>
      </c>
      <c r="F82" s="24" t="s">
        <v>58</v>
      </c>
      <c r="G82" s="25">
        <f t="shared" si="52"/>
        <v>0.89900039618443905</v>
      </c>
      <c r="H82" s="26"/>
      <c r="I82" s="26"/>
      <c r="J82" s="27">
        <f t="shared" si="53"/>
        <v>13125.2</v>
      </c>
      <c r="K82" s="27">
        <f t="shared" si="54"/>
        <v>11799.56</v>
      </c>
      <c r="L82" s="27">
        <f>+'[1]OFICINAS NACIONALES'!H82</f>
        <v>0</v>
      </c>
      <c r="M82" s="27">
        <f>+'[1]OFICINAS NACIONALES'!G82</f>
        <v>0</v>
      </c>
      <c r="N82" s="27">
        <f>+'[1]OFICINAS NACIONALES'!U82</f>
        <v>0</v>
      </c>
      <c r="O82" s="27">
        <f t="shared" si="55"/>
        <v>13125.2</v>
      </c>
      <c r="P82" s="27">
        <f t="shared" si="55"/>
        <v>22043.4</v>
      </c>
      <c r="Q82" s="27">
        <f t="shared" si="55"/>
        <v>11799.56</v>
      </c>
      <c r="R82" s="27">
        <f>+[1]AMAZONAS!H82</f>
        <v>0</v>
      </c>
      <c r="S82" s="27">
        <f>+[1]AMAZONAS!G82</f>
        <v>0</v>
      </c>
      <c r="T82" s="27">
        <f>+[1]AMAZONAS!U82</f>
        <v>0</v>
      </c>
      <c r="U82" s="27">
        <f>+[1]ANTIOQUIA!H82</f>
        <v>500</v>
      </c>
      <c r="V82" s="27">
        <f>+[1]ANTIOQUIA!G82</f>
        <v>500</v>
      </c>
      <c r="W82" s="27">
        <f>+[1]ANTIOQUIA!U82</f>
        <v>468</v>
      </c>
      <c r="X82" s="27">
        <f>+[1]ATLÁNTICO!H82</f>
        <v>0</v>
      </c>
      <c r="Y82" s="27">
        <f>+[1]ATLÁNTICO!G82</f>
        <v>0</v>
      </c>
      <c r="Z82" s="27">
        <f>+[1]ATLÁNTICO!U82</f>
        <v>0</v>
      </c>
      <c r="AA82" s="27">
        <f>+[1]ARAUCA!H82</f>
        <v>0</v>
      </c>
      <c r="AB82" s="27">
        <f>+[1]ARAUCA!G82</f>
        <v>0</v>
      </c>
      <c r="AC82" s="27">
        <f>+[1]ARAUCA!U82</f>
        <v>0</v>
      </c>
      <c r="AD82" s="27">
        <f>+[1]BOLIVAR!H82</f>
        <v>0</v>
      </c>
      <c r="AE82" s="27">
        <f>+[1]BOLIVAR!G82</f>
        <v>0</v>
      </c>
      <c r="AF82" s="27">
        <f>+[1]BOLIVAR!U82</f>
        <v>0</v>
      </c>
      <c r="AG82" s="27">
        <f>+[1]BOYACÁ!H82</f>
        <v>0</v>
      </c>
      <c r="AH82" s="27">
        <f>+[1]BOYACÁ!G82</f>
        <v>0</v>
      </c>
      <c r="AI82" s="27">
        <f>+[1]BOYACÁ!U82</f>
        <v>0</v>
      </c>
      <c r="AJ82" s="27">
        <f>+[1]CALDAS!H82</f>
        <v>1600</v>
      </c>
      <c r="AK82" s="27">
        <f>+[1]CALDAS!G82</f>
        <v>650</v>
      </c>
      <c r="AL82" s="27">
        <f>+[1]CALDAS!U82</f>
        <v>933.45</v>
      </c>
      <c r="AM82" s="27">
        <f>+[1]CAQUETA!H82</f>
        <v>950</v>
      </c>
      <c r="AN82" s="27">
        <f>+[1]CAQUETA!G82</f>
        <v>915</v>
      </c>
      <c r="AO82" s="27">
        <f>+[1]CAQUETA!U82</f>
        <v>656.3</v>
      </c>
      <c r="AP82" s="27">
        <f>+[1]CASANARE!H82</f>
        <v>750</v>
      </c>
      <c r="AQ82" s="27">
        <f>+[1]CASANARE!G82</f>
        <v>780</v>
      </c>
      <c r="AR82" s="27">
        <f>+[1]CASANARE!U82</f>
        <v>728.51</v>
      </c>
      <c r="AS82" s="27">
        <f>+[1]CAUCA!H82</f>
        <v>0</v>
      </c>
      <c r="AT82" s="27">
        <f>+[1]CAUCA!G82</f>
        <v>0</v>
      </c>
      <c r="AU82" s="27">
        <f>+[1]CAUCA!U82</f>
        <v>0</v>
      </c>
      <c r="AV82" s="27">
        <f>+[1]CESAR!H82</f>
        <v>0</v>
      </c>
      <c r="AW82" s="27">
        <f>+[1]CESAR!G82</f>
        <v>0</v>
      </c>
      <c r="AX82" s="27">
        <f>+[1]CESAR!U82</f>
        <v>0</v>
      </c>
      <c r="AY82" s="27">
        <f>+[1]CHOCÓ!H82</f>
        <v>0</v>
      </c>
      <c r="AZ82" s="27">
        <f>+[1]CHOCÓ!G82</f>
        <v>0</v>
      </c>
      <c r="BA82" s="27">
        <f>+[1]CHOCÓ!U82</f>
        <v>0</v>
      </c>
      <c r="BB82" s="27">
        <f>+[1]CORDOBA!H82</f>
        <v>820</v>
      </c>
      <c r="BC82" s="27">
        <f>+[1]CORDOBA!G82</f>
        <v>800</v>
      </c>
      <c r="BD82" s="27">
        <f>+[1]CORDOBA!U82</f>
        <v>826</v>
      </c>
      <c r="BE82" s="27">
        <f>+[1]CUNDINAMARCA!H82</f>
        <v>0</v>
      </c>
      <c r="BF82" s="27">
        <f>+[1]CUNDINAMARCA!G82</f>
        <v>0</v>
      </c>
      <c r="BG82" s="27">
        <f>+[1]CUNDINAMARCA!U82</f>
        <v>0</v>
      </c>
      <c r="BH82" s="27">
        <f>+[1]GUAINIA!H82</f>
        <v>79.2</v>
      </c>
      <c r="BI82" s="27">
        <f>+[1]GUAINIA!G82</f>
        <v>52.4</v>
      </c>
      <c r="BJ82" s="27">
        <f>+[1]GUAINIA!U82</f>
        <v>79.199999999999989</v>
      </c>
      <c r="BK82" s="27">
        <f>+[1]GUAVIARE!H82</f>
        <v>350</v>
      </c>
      <c r="BL82" s="27">
        <f>+[1]GUAVIARE!G82</f>
        <v>370</v>
      </c>
      <c r="BM82" s="27">
        <f>+[1]GUAVIARE!U82</f>
        <v>350</v>
      </c>
      <c r="BN82" s="27">
        <f>+[1]HUILA!H82</f>
        <v>0</v>
      </c>
      <c r="BO82" s="27">
        <f>+[1]HUILA!G82</f>
        <v>0</v>
      </c>
      <c r="BP82" s="27">
        <f>+[1]HUILA!U82</f>
        <v>0</v>
      </c>
      <c r="BQ82" s="27">
        <f>+[1]GUAJIRA!H82</f>
        <v>0</v>
      </c>
      <c r="BR82" s="27">
        <f>+[1]GUAJIRA!G82</f>
        <v>0</v>
      </c>
      <c r="BS82" s="27">
        <f>+[1]GUAJIRA!U82</f>
        <v>0</v>
      </c>
      <c r="BT82" s="27">
        <f>+[1]MAGDALENA!H82</f>
        <v>0</v>
      </c>
      <c r="BU82" s="27">
        <f>+[1]MAGDALENA!G82</f>
        <v>0</v>
      </c>
      <c r="BV82" s="27">
        <f>+[1]MAGDALENA!U82</f>
        <v>0</v>
      </c>
      <c r="BW82" s="27">
        <f>+[1]META!H82</f>
        <v>5000</v>
      </c>
      <c r="BX82" s="27">
        <f>+[1]META!G82</f>
        <v>13904</v>
      </c>
      <c r="BY82" s="27">
        <f>+[1]META!U82</f>
        <v>4060</v>
      </c>
      <c r="BZ82" s="27">
        <f>+[1]NARIÑO!H82</f>
        <v>0</v>
      </c>
      <c r="CA82" s="27">
        <f>+[1]NARIÑO!G82</f>
        <v>0</v>
      </c>
      <c r="CB82" s="27">
        <f>+[1]NARIÑO!U82</f>
        <v>0</v>
      </c>
      <c r="CC82" s="27">
        <f>+'[1]NORTE DE SANTANDER'!H82</f>
        <v>0</v>
      </c>
      <c r="CD82" s="27">
        <f>+'[1]NORTE DE SANTANDER'!G82</f>
        <v>0</v>
      </c>
      <c r="CE82" s="27">
        <f>+'[1]NORTE DE SANTANDER'!U82</f>
        <v>0</v>
      </c>
      <c r="CF82" s="27">
        <f>+[1]PUTUMAYO!H82</f>
        <v>60</v>
      </c>
      <c r="CG82" s="27">
        <f>+[1]PUTUMAYO!G82</f>
        <v>80</v>
      </c>
      <c r="CH82" s="27">
        <f>+[1]PUTUMAYO!U82</f>
        <v>60</v>
      </c>
      <c r="CI82" s="27">
        <f>+[1]QUINDIO!H82</f>
        <v>0</v>
      </c>
      <c r="CJ82" s="27">
        <f>+[1]QUINDIO!G82</f>
        <v>0</v>
      </c>
      <c r="CK82" s="27">
        <f>+[1]QUINDIO!U82</f>
        <v>0</v>
      </c>
      <c r="CL82" s="27">
        <f>+[1]RISARALDA!H82</f>
        <v>0</v>
      </c>
      <c r="CM82" s="27">
        <f>+[1]RISARALDA!G82</f>
        <v>0</v>
      </c>
      <c r="CN82" s="27">
        <f>+[1]RISARALDA!U82</f>
        <v>0</v>
      </c>
      <c r="CO82" s="27">
        <f>+'[1]SAN ANDRES'!H82</f>
        <v>0</v>
      </c>
      <c r="CP82" s="27">
        <f>+'[1]SAN ANDRES'!G82</f>
        <v>0</v>
      </c>
      <c r="CQ82" s="27">
        <f>+'[1]SAN ANDRES'!U82</f>
        <v>0</v>
      </c>
      <c r="CR82" s="27">
        <f>+[1]SANTANDER!H82</f>
        <v>2000</v>
      </c>
      <c r="CS82" s="27">
        <f>+[1]SANTANDER!G82</f>
        <v>2976</v>
      </c>
      <c r="CT82" s="27">
        <f>+[1]SANTANDER!U82</f>
        <v>2695.1</v>
      </c>
      <c r="CU82" s="27">
        <f>+[1]SUCRE!H82</f>
        <v>0</v>
      </c>
      <c r="CV82" s="27">
        <f>+[1]SUCRE!G82</f>
        <v>0</v>
      </c>
      <c r="CW82" s="27">
        <f>+[1]SUCRE!U82</f>
        <v>0</v>
      </c>
      <c r="CX82" s="27">
        <f>+[1]TOLIMA!H82</f>
        <v>0</v>
      </c>
      <c r="CY82" s="27">
        <f>+[1]TOLIMA!G82</f>
        <v>0</v>
      </c>
      <c r="CZ82" s="27">
        <f>+[1]TOLIMA!U82</f>
        <v>0</v>
      </c>
      <c r="DA82" s="27">
        <f>+'[1]VALLE DEL CAUCA'!H82</f>
        <v>0</v>
      </c>
      <c r="DB82" s="27">
        <f>+'[1]VALLE DEL CAUCA'!G82</f>
        <v>0</v>
      </c>
      <c r="DC82" s="27">
        <f>+'[1]VALLE DEL CAUCA'!U82</f>
        <v>0</v>
      </c>
      <c r="DD82" s="27">
        <f>+[1]VAUPES!H82</f>
        <v>14</v>
      </c>
      <c r="DE82" s="27">
        <f>+[1]VAUPES!G82</f>
        <v>14</v>
      </c>
      <c r="DF82" s="27">
        <f>+[1]VAUPES!U82</f>
        <v>14</v>
      </c>
      <c r="DG82" s="27">
        <f>+[1]VICHADA!H82</f>
        <v>1002</v>
      </c>
      <c r="DH82" s="27">
        <f>+[1]VICHADA!G82</f>
        <v>1002</v>
      </c>
      <c r="DI82" s="27">
        <f>+[1]VICHADA!U82</f>
        <v>929</v>
      </c>
    </row>
    <row r="83" spans="1:113" ht="45" customHeight="1" x14ac:dyDescent="0.2">
      <c r="A83" s="21" t="s">
        <v>294</v>
      </c>
      <c r="B83" s="22" t="s">
        <v>272</v>
      </c>
      <c r="C83" s="23" t="s">
        <v>295</v>
      </c>
      <c r="D83" s="23" t="s">
        <v>264</v>
      </c>
      <c r="E83" s="23" t="s">
        <v>296</v>
      </c>
      <c r="F83" s="24" t="s">
        <v>58</v>
      </c>
      <c r="G83" s="25">
        <f t="shared" si="52"/>
        <v>0.78823296528399467</v>
      </c>
      <c r="H83" s="26"/>
      <c r="I83" s="26"/>
      <c r="J83" s="27">
        <f t="shared" si="53"/>
        <v>20106</v>
      </c>
      <c r="K83" s="27">
        <f t="shared" si="54"/>
        <v>15848.211999999998</v>
      </c>
      <c r="L83" s="27">
        <f>+'[1]OFICINAS NACIONALES'!H83</f>
        <v>0</v>
      </c>
      <c r="M83" s="27">
        <f>+'[1]OFICINAS NACIONALES'!G83</f>
        <v>0</v>
      </c>
      <c r="N83" s="27">
        <f>+'[1]OFICINAS NACIONALES'!U83</f>
        <v>0</v>
      </c>
      <c r="O83" s="27">
        <f t="shared" si="55"/>
        <v>20106</v>
      </c>
      <c r="P83" s="27">
        <f t="shared" si="55"/>
        <v>21184.58</v>
      </c>
      <c r="Q83" s="27">
        <f t="shared" si="55"/>
        <v>15848.211999999998</v>
      </c>
      <c r="R83" s="27">
        <f>+[1]AMAZONAS!H83</f>
        <v>0</v>
      </c>
      <c r="S83" s="27">
        <f>+[1]AMAZONAS!G83</f>
        <v>0</v>
      </c>
      <c r="T83" s="27">
        <f>+[1]AMAZONAS!U83</f>
        <v>0</v>
      </c>
      <c r="U83" s="27">
        <f>+[1]ANTIOQUIA!H83</f>
        <v>300</v>
      </c>
      <c r="V83" s="27">
        <f>+[1]ANTIOQUIA!G83</f>
        <v>393</v>
      </c>
      <c r="W83" s="27">
        <f>+[1]ANTIOQUIA!U83</f>
        <v>268.68</v>
      </c>
      <c r="X83" s="27">
        <f>+[1]ATLÁNTICO!H83</f>
        <v>400</v>
      </c>
      <c r="Y83" s="27">
        <f>+[1]ATLÁNTICO!G83</f>
        <v>396</v>
      </c>
      <c r="Z83" s="27">
        <f>+[1]ATLÁNTICO!U83</f>
        <v>418.3</v>
      </c>
      <c r="AA83" s="27">
        <f>+[1]ARAUCA!H83</f>
        <v>150</v>
      </c>
      <c r="AB83" s="27">
        <f>+[1]ARAUCA!G83</f>
        <v>155</v>
      </c>
      <c r="AC83" s="27">
        <f>+[1]ARAUCA!U83</f>
        <v>148.80000000000001</v>
      </c>
      <c r="AD83" s="27">
        <f>+[1]BOLIVAR!H83</f>
        <v>250</v>
      </c>
      <c r="AE83" s="27">
        <f>+[1]BOLIVAR!G83</f>
        <v>204</v>
      </c>
      <c r="AF83" s="27">
        <f>+[1]BOLIVAR!U83</f>
        <v>235</v>
      </c>
      <c r="AG83" s="27">
        <f>+[1]BOYACÁ!H83</f>
        <v>950</v>
      </c>
      <c r="AH83" s="27">
        <f>+[1]BOYACÁ!G83</f>
        <v>916.25</v>
      </c>
      <c r="AI83" s="27">
        <f>+[1]BOYACÁ!U83</f>
        <v>964.51</v>
      </c>
      <c r="AJ83" s="27">
        <f>+[1]CALDAS!H83</f>
        <v>7800</v>
      </c>
      <c r="AK83" s="27">
        <f>+[1]CALDAS!G83</f>
        <v>9444</v>
      </c>
      <c r="AL83" s="27">
        <f>+[1]CALDAS!U83</f>
        <v>2885.04</v>
      </c>
      <c r="AM83" s="27">
        <f>+[1]CAQUETA!H83</f>
        <v>0</v>
      </c>
      <c r="AN83" s="27">
        <f>+[1]CAQUETA!G83</f>
        <v>0</v>
      </c>
      <c r="AO83" s="27">
        <f>+[1]CAQUETA!U83</f>
        <v>0</v>
      </c>
      <c r="AP83" s="27">
        <f>+[1]CASANARE!H83</f>
        <v>160</v>
      </c>
      <c r="AQ83" s="27">
        <f>+[1]CASANARE!G83</f>
        <v>60.7</v>
      </c>
      <c r="AR83" s="27">
        <f>+[1]CASANARE!U83</f>
        <v>148.97</v>
      </c>
      <c r="AS83" s="27">
        <f>+[1]CAUCA!H83</f>
        <v>400</v>
      </c>
      <c r="AT83" s="27">
        <f>+[1]CAUCA!G83</f>
        <v>400</v>
      </c>
      <c r="AU83" s="27">
        <f>+[1]CAUCA!U83</f>
        <v>271.84000000000003</v>
      </c>
      <c r="AV83" s="27">
        <f>+[1]CESAR!H83</f>
        <v>1000</v>
      </c>
      <c r="AW83" s="27">
        <f>+[1]CESAR!G83</f>
        <v>1027</v>
      </c>
      <c r="AX83" s="27">
        <f>+[1]CESAR!U83</f>
        <v>1096.25</v>
      </c>
      <c r="AY83" s="27">
        <f>+[1]CHOCÓ!H83</f>
        <v>50</v>
      </c>
      <c r="AZ83" s="27">
        <f>+[1]CHOCÓ!G83</f>
        <v>47</v>
      </c>
      <c r="BA83" s="27">
        <f>+[1]CHOCÓ!U83</f>
        <v>148.13</v>
      </c>
      <c r="BB83" s="27">
        <f>+[1]CORDOBA!H83</f>
        <v>850</v>
      </c>
      <c r="BC83" s="27">
        <f>+[1]CORDOBA!G83</f>
        <v>800</v>
      </c>
      <c r="BD83" s="27">
        <f>+[1]CORDOBA!U83</f>
        <v>839.45</v>
      </c>
      <c r="BE83" s="27">
        <f>+[1]CUNDINAMARCA!H83</f>
        <v>450</v>
      </c>
      <c r="BF83" s="27">
        <f>+[1]CUNDINAMARCA!G83</f>
        <v>414</v>
      </c>
      <c r="BG83" s="27">
        <f>+[1]CUNDINAMARCA!U83</f>
        <v>454.04</v>
      </c>
      <c r="BH83" s="27">
        <f>+[1]GUAINIA!H83</f>
        <v>10</v>
      </c>
      <c r="BI83" s="27">
        <f>+[1]GUAINIA!G83</f>
        <v>0</v>
      </c>
      <c r="BJ83" s="27">
        <f>+[1]GUAINIA!U83</f>
        <v>10.039999999999999</v>
      </c>
      <c r="BK83" s="27">
        <f>+[1]GUAVIARE!H83</f>
        <v>35</v>
      </c>
      <c r="BL83" s="27">
        <f>+[1]GUAVIARE!G83</f>
        <v>35</v>
      </c>
      <c r="BM83" s="27">
        <f>+[1]GUAVIARE!U83</f>
        <v>35</v>
      </c>
      <c r="BN83" s="27">
        <f>+[1]HUILA!H83</f>
        <v>230</v>
      </c>
      <c r="BO83" s="27">
        <f>+[1]HUILA!G83</f>
        <v>230</v>
      </c>
      <c r="BP83" s="27">
        <f>+[1]HUILA!U83</f>
        <v>234.5</v>
      </c>
      <c r="BQ83" s="27">
        <f>+[1]GUAJIRA!H83</f>
        <v>300</v>
      </c>
      <c r="BR83" s="27">
        <f>+[1]GUAJIRA!G83</f>
        <v>246</v>
      </c>
      <c r="BS83" s="27">
        <f>+[1]GUAJIRA!U83</f>
        <v>355.3</v>
      </c>
      <c r="BT83" s="27">
        <f>+[1]MAGDALENA!H83</f>
        <v>700</v>
      </c>
      <c r="BU83" s="27">
        <f>+[1]MAGDALENA!G83</f>
        <v>400</v>
      </c>
      <c r="BV83" s="27">
        <f>+[1]MAGDALENA!U83</f>
        <v>606.69000000000005</v>
      </c>
      <c r="BW83" s="27">
        <f>+[1]META!H83</f>
        <v>1300</v>
      </c>
      <c r="BX83" s="27">
        <f>+[1]META!G83</f>
        <v>2041.43</v>
      </c>
      <c r="BY83" s="27">
        <f>+[1]META!U83</f>
        <v>1110.6199999999999</v>
      </c>
      <c r="BZ83" s="27">
        <f>+[1]NARIÑO!H83</f>
        <v>550</v>
      </c>
      <c r="CA83" s="27">
        <f>+[1]NARIÑO!G83</f>
        <v>547</v>
      </c>
      <c r="CB83" s="27">
        <f>+[1]NARIÑO!U83</f>
        <v>495.14</v>
      </c>
      <c r="CC83" s="27">
        <f>+'[1]NORTE DE SANTANDER'!H83</f>
        <v>400</v>
      </c>
      <c r="CD83" s="27">
        <f>+'[1]NORTE DE SANTANDER'!G83</f>
        <v>0</v>
      </c>
      <c r="CE83" s="27">
        <f>+'[1]NORTE DE SANTANDER'!U83</f>
        <v>399.88</v>
      </c>
      <c r="CF83" s="27">
        <f>+[1]PUTUMAYO!H83</f>
        <v>100</v>
      </c>
      <c r="CG83" s="27">
        <f>+[1]PUTUMAYO!G83</f>
        <v>102</v>
      </c>
      <c r="CH83" s="27">
        <f>+[1]PUTUMAYO!U83</f>
        <v>100.5</v>
      </c>
      <c r="CI83" s="27">
        <f>+[1]QUINDIO!H83</f>
        <v>0</v>
      </c>
      <c r="CJ83" s="27">
        <f>+[1]QUINDIO!G83</f>
        <v>0</v>
      </c>
      <c r="CK83" s="27">
        <f>+[1]QUINDIO!U83</f>
        <v>0</v>
      </c>
      <c r="CL83" s="27">
        <f>+[1]RISARALDA!H83</f>
        <v>1590</v>
      </c>
      <c r="CM83" s="27">
        <f>+[1]RISARALDA!G83</f>
        <v>1589.2</v>
      </c>
      <c r="CN83" s="27">
        <f>+[1]RISARALDA!U83</f>
        <v>2853.3849999999998</v>
      </c>
      <c r="CO83" s="27">
        <f>+'[1]SAN ANDRES'!H83</f>
        <v>10</v>
      </c>
      <c r="CP83" s="27">
        <f>+'[1]SAN ANDRES'!G83</f>
        <v>8</v>
      </c>
      <c r="CQ83" s="27">
        <f>+'[1]SAN ANDRES'!U83</f>
        <v>14.567</v>
      </c>
      <c r="CR83" s="27">
        <f>+[1]SANTANDER!H83</f>
        <v>500</v>
      </c>
      <c r="CS83" s="27">
        <f>+[1]SANTANDER!G83</f>
        <v>604</v>
      </c>
      <c r="CT83" s="27">
        <f>+[1]SANTANDER!U83</f>
        <v>403.25</v>
      </c>
      <c r="CU83" s="27">
        <f>+[1]SUCRE!H83</f>
        <v>200</v>
      </c>
      <c r="CV83" s="27">
        <f>+[1]SUCRE!G83</f>
        <v>200</v>
      </c>
      <c r="CW83" s="27">
        <f>+[1]SUCRE!U83</f>
        <v>255</v>
      </c>
      <c r="CX83" s="27">
        <f>+[1]TOLIMA!H83</f>
        <v>500</v>
      </c>
      <c r="CY83" s="27">
        <f>+[1]TOLIMA!G83</f>
        <v>0</v>
      </c>
      <c r="CZ83" s="27">
        <f>+[1]TOLIMA!U83</f>
        <v>168.42000000000002</v>
      </c>
      <c r="DA83" s="27">
        <f>+'[1]VALLE DEL CAUCA'!H83</f>
        <v>800</v>
      </c>
      <c r="DB83" s="27">
        <f>+'[1]VALLE DEL CAUCA'!G83</f>
        <v>804</v>
      </c>
      <c r="DC83" s="27">
        <f>+'[1]VALLE DEL CAUCA'!U83</f>
        <v>805.91000000000008</v>
      </c>
      <c r="DD83" s="27">
        <f>+[1]VAUPES!H83</f>
        <v>121</v>
      </c>
      <c r="DE83" s="27">
        <f>+[1]VAUPES!G83</f>
        <v>121</v>
      </c>
      <c r="DF83" s="27">
        <f>+[1]VAUPES!U83</f>
        <v>121</v>
      </c>
      <c r="DG83" s="27">
        <f>+[1]VICHADA!H83</f>
        <v>0</v>
      </c>
      <c r="DH83" s="27">
        <f>+[1]VICHADA!G83</f>
        <v>0</v>
      </c>
      <c r="DI83" s="27">
        <f>+[1]VICHADA!U83</f>
        <v>0</v>
      </c>
    </row>
    <row r="84" spans="1:113" ht="45" customHeight="1" x14ac:dyDescent="0.2">
      <c r="A84" s="21" t="s">
        <v>297</v>
      </c>
      <c r="B84" s="22" t="s">
        <v>272</v>
      </c>
      <c r="C84" s="56" t="s">
        <v>298</v>
      </c>
      <c r="D84" s="57" t="s">
        <v>299</v>
      </c>
      <c r="E84" s="57" t="s">
        <v>300</v>
      </c>
      <c r="F84" s="24" t="s">
        <v>58</v>
      </c>
      <c r="G84" s="25">
        <f t="shared" si="52"/>
        <v>0.94306040155907811</v>
      </c>
      <c r="H84" s="26"/>
      <c r="I84" s="26"/>
      <c r="J84" s="27">
        <f t="shared" si="53"/>
        <v>4105.0149000000001</v>
      </c>
      <c r="K84" s="27">
        <f t="shared" si="54"/>
        <v>3871.2769999999991</v>
      </c>
      <c r="L84" s="27">
        <f>+'[1]OFICINAS NACIONALES'!H84</f>
        <v>0</v>
      </c>
      <c r="M84" s="27">
        <f>+'[1]OFICINAS NACIONALES'!G84</f>
        <v>0</v>
      </c>
      <c r="N84" s="27">
        <f>+'[1]OFICINAS NACIONALES'!U84</f>
        <v>0</v>
      </c>
      <c r="O84" s="27">
        <f t="shared" si="55"/>
        <v>4105.0149000000001</v>
      </c>
      <c r="P84" s="27">
        <f t="shared" si="55"/>
        <v>3410.0348999999992</v>
      </c>
      <c r="Q84" s="27">
        <f t="shared" si="55"/>
        <v>3871.2769999999991</v>
      </c>
      <c r="R84" s="27">
        <f>+[1]AMAZONAS!H84</f>
        <v>15</v>
      </c>
      <c r="S84" s="27">
        <f>+[1]AMAZONAS!G84</f>
        <v>10</v>
      </c>
      <c r="T84" s="27">
        <f>+[1]AMAZONAS!U84</f>
        <v>15</v>
      </c>
      <c r="U84" s="27">
        <f>+[1]ANTIOQUIA!H84</f>
        <v>274.64</v>
      </c>
      <c r="V84" s="27">
        <f>+[1]ANTIOQUIA!G84</f>
        <v>28.004999999999999</v>
      </c>
      <c r="W84" s="27">
        <f>+[1]ANTIOQUIA!U84</f>
        <v>6.2799999999999994</v>
      </c>
      <c r="X84" s="27">
        <f>+[1]ATLÁNTICO!H84</f>
        <v>106.85000000000001</v>
      </c>
      <c r="Y84" s="27">
        <f>+[1]ATLÁNTICO!G84</f>
        <v>90</v>
      </c>
      <c r="Z84" s="27">
        <f>+[1]ATLÁNTICO!U84</f>
        <v>89.55</v>
      </c>
      <c r="AA84" s="27">
        <f>+[1]ARAUCA!H84</f>
        <v>0</v>
      </c>
      <c r="AB84" s="27">
        <f>+[1]ARAUCA!G84</f>
        <v>0</v>
      </c>
      <c r="AC84" s="27">
        <f>+[1]ARAUCA!U84</f>
        <v>0</v>
      </c>
      <c r="AD84" s="27">
        <f>+[1]BOLIVAR!H84</f>
        <v>160</v>
      </c>
      <c r="AE84" s="27">
        <f>+[1]BOLIVAR!G84</f>
        <v>160</v>
      </c>
      <c r="AF84" s="27">
        <f>+[1]BOLIVAR!U84</f>
        <v>172</v>
      </c>
      <c r="AG84" s="27">
        <f>+[1]BOYACÁ!H84</f>
        <v>244.88400000000001</v>
      </c>
      <c r="AH84" s="27">
        <f>+[1]BOYACÁ!G84</f>
        <v>244.88400000000001</v>
      </c>
      <c r="AI84" s="27">
        <f>+[1]BOYACÁ!U84</f>
        <v>246.67000000000002</v>
      </c>
      <c r="AJ84" s="27">
        <f>+[1]CALDAS!H84</f>
        <v>83.97</v>
      </c>
      <c r="AK84" s="27">
        <f>+[1]CALDAS!G84</f>
        <v>48.366</v>
      </c>
      <c r="AL84" s="27">
        <f>+[1]CALDAS!U84</f>
        <v>41.08</v>
      </c>
      <c r="AM84" s="27">
        <f>+[1]CAQUETA!H84</f>
        <v>0</v>
      </c>
      <c r="AN84" s="27">
        <f>+[1]CAQUETA!G84</f>
        <v>0</v>
      </c>
      <c r="AO84" s="27">
        <f>+[1]CAQUETA!U84</f>
        <v>0</v>
      </c>
      <c r="AP84" s="27">
        <f>+[1]CASANARE!H84</f>
        <v>0</v>
      </c>
      <c r="AQ84" s="27">
        <f>+[1]CASANARE!G84</f>
        <v>0</v>
      </c>
      <c r="AR84" s="27">
        <f>+[1]CASANARE!U84</f>
        <v>0</v>
      </c>
      <c r="AS84" s="27">
        <f>+[1]CAUCA!H84</f>
        <v>50</v>
      </c>
      <c r="AT84" s="27">
        <f>+[1]CAUCA!G84</f>
        <v>0</v>
      </c>
      <c r="AU84" s="27">
        <f>+[1]CAUCA!U84</f>
        <v>45.480000000000004</v>
      </c>
      <c r="AV84" s="27">
        <f>+[1]CESAR!H84</f>
        <v>106</v>
      </c>
      <c r="AW84" s="27">
        <f>+[1]CESAR!G84</f>
        <v>3</v>
      </c>
      <c r="AX84" s="27">
        <f>+[1]CESAR!U84</f>
        <v>0</v>
      </c>
      <c r="AY84" s="27">
        <f>+[1]CHOCÓ!H84</f>
        <v>0</v>
      </c>
      <c r="AZ84" s="27">
        <f>+[1]CHOCÓ!G84</f>
        <v>0</v>
      </c>
      <c r="BA84" s="27">
        <f>+[1]CHOCÓ!U84</f>
        <v>0</v>
      </c>
      <c r="BB84" s="27">
        <f>+[1]CORDOBA!H84</f>
        <v>730</v>
      </c>
      <c r="BC84" s="27">
        <f>+[1]CORDOBA!G84</f>
        <v>670</v>
      </c>
      <c r="BD84" s="27">
        <f>+[1]CORDOBA!U84</f>
        <v>677.25</v>
      </c>
      <c r="BE84" s="27">
        <f>+[1]CUNDINAMARCA!H84</f>
        <v>606.20240000000001</v>
      </c>
      <c r="BF84" s="27">
        <f>+[1]CUNDINAMARCA!G84</f>
        <v>606.20240000000001</v>
      </c>
      <c r="BG84" s="27">
        <f>+[1]CUNDINAMARCA!U84</f>
        <v>606.673</v>
      </c>
      <c r="BH84" s="27">
        <f>+[1]GUAINIA!H84</f>
        <v>0</v>
      </c>
      <c r="BI84" s="27">
        <f>+[1]GUAINIA!G84</f>
        <v>0</v>
      </c>
      <c r="BJ84" s="27">
        <f>+[1]GUAINIA!U84</f>
        <v>0</v>
      </c>
      <c r="BK84" s="27">
        <f>+[1]GUAVIARE!H84</f>
        <v>0</v>
      </c>
      <c r="BL84" s="27">
        <f>+[1]GUAVIARE!G84</f>
        <v>0</v>
      </c>
      <c r="BM84" s="27">
        <f>+[1]GUAVIARE!U84</f>
        <v>0</v>
      </c>
      <c r="BN84" s="27">
        <f>+[1]HUILA!H84</f>
        <v>0</v>
      </c>
      <c r="BO84" s="27">
        <f>+[1]HUILA!G84</f>
        <v>0</v>
      </c>
      <c r="BP84" s="27">
        <f>+[1]HUILA!U84</f>
        <v>0</v>
      </c>
      <c r="BQ84" s="27">
        <f>+[1]GUAJIRA!H84</f>
        <v>14.05</v>
      </c>
      <c r="BR84" s="27">
        <f>+[1]GUAJIRA!G84</f>
        <v>7.75</v>
      </c>
      <c r="BS84" s="27">
        <f>+[1]GUAJIRA!U84</f>
        <v>14</v>
      </c>
      <c r="BT84" s="27">
        <f>+[1]MAGDALENA!H84</f>
        <v>0</v>
      </c>
      <c r="BU84" s="27">
        <f>+[1]MAGDALENA!G84</f>
        <v>0</v>
      </c>
      <c r="BV84" s="27">
        <f>+[1]MAGDALENA!U84</f>
        <v>0</v>
      </c>
      <c r="BW84" s="27">
        <f>+[1]META!H84</f>
        <v>0</v>
      </c>
      <c r="BX84" s="27">
        <f>+[1]META!G84</f>
        <v>0</v>
      </c>
      <c r="BY84" s="27">
        <f>+[1]META!U84</f>
        <v>0</v>
      </c>
      <c r="BZ84" s="27">
        <f>+[1]NARIÑO!H84</f>
        <v>179.79849999999999</v>
      </c>
      <c r="CA84" s="27">
        <f>+[1]NARIÑO!G84</f>
        <v>179.79849999999999</v>
      </c>
      <c r="CB84" s="27">
        <f>+[1]NARIÑO!U84</f>
        <v>263.84000000000003</v>
      </c>
      <c r="CC84" s="27">
        <f>+'[1]NORTE DE SANTANDER'!H84</f>
        <v>141.93</v>
      </c>
      <c r="CD84" s="27">
        <f>+'[1]NORTE DE SANTANDER'!G84</f>
        <v>141.93</v>
      </c>
      <c r="CE84" s="27">
        <f>+'[1]NORTE DE SANTANDER'!U84</f>
        <v>144</v>
      </c>
      <c r="CF84" s="27">
        <f>+[1]PUTUMAYO!H84</f>
        <v>0</v>
      </c>
      <c r="CG84" s="27">
        <f>+[1]PUTUMAYO!G84</f>
        <v>0</v>
      </c>
      <c r="CH84" s="27">
        <f>+[1]PUTUMAYO!U84</f>
        <v>0</v>
      </c>
      <c r="CI84" s="27">
        <f>+[1]QUINDIO!H84</f>
        <v>21.43</v>
      </c>
      <c r="CJ84" s="27">
        <f>+[1]QUINDIO!G84</f>
        <v>21.43</v>
      </c>
      <c r="CK84" s="27">
        <f>+[1]QUINDIO!U84</f>
        <v>80.624000000000009</v>
      </c>
      <c r="CL84" s="27">
        <f>+[1]RISARALDA!H84</f>
        <v>376.74</v>
      </c>
      <c r="CM84" s="27">
        <f>+[1]RISARALDA!G84</f>
        <v>220.72</v>
      </c>
      <c r="CN84" s="27">
        <f>+[1]RISARALDA!U84</f>
        <v>393.04999999999995</v>
      </c>
      <c r="CO84" s="27">
        <f>+'[1]SAN ANDRES'!H84</f>
        <v>0</v>
      </c>
      <c r="CP84" s="27">
        <f>+'[1]SAN ANDRES'!G84</f>
        <v>0</v>
      </c>
      <c r="CQ84" s="27">
        <f>+'[1]SAN ANDRES'!U84</f>
        <v>0</v>
      </c>
      <c r="CR84" s="27">
        <f>+[1]SANTANDER!H84</f>
        <v>109.41</v>
      </c>
      <c r="CS84" s="27">
        <f>+[1]SANTANDER!G84</f>
        <v>97.963999999999999</v>
      </c>
      <c r="CT84" s="27">
        <f>+[1]SANTANDER!U84</f>
        <v>78.2</v>
      </c>
      <c r="CU84" s="27">
        <f>+[1]SUCRE!H84</f>
        <v>464.11</v>
      </c>
      <c r="CV84" s="27">
        <f>+[1]SUCRE!G84</f>
        <v>460.70429999999988</v>
      </c>
      <c r="CW84" s="27">
        <f>+[1]SUCRE!U84</f>
        <v>468.69</v>
      </c>
      <c r="CX84" s="27">
        <f>+[1]TOLIMA!H84</f>
        <v>0</v>
      </c>
      <c r="CY84" s="27">
        <f>+[1]TOLIMA!G84</f>
        <v>0</v>
      </c>
      <c r="CZ84" s="27">
        <f>+[1]TOLIMA!U84</f>
        <v>0</v>
      </c>
      <c r="DA84" s="27">
        <f>+'[1]VALLE DEL CAUCA'!H84</f>
        <v>420</v>
      </c>
      <c r="DB84" s="27">
        <f>+'[1]VALLE DEL CAUCA'!G84</f>
        <v>419.28069999999991</v>
      </c>
      <c r="DC84" s="27">
        <f>+'[1]VALLE DEL CAUCA'!U84</f>
        <v>528.89</v>
      </c>
      <c r="DD84" s="27">
        <f>+[1]VAUPES!H84</f>
        <v>0</v>
      </c>
      <c r="DE84" s="27">
        <f>+[1]VAUPES!G84</f>
        <v>0</v>
      </c>
      <c r="DF84" s="27">
        <f>+[1]VAUPES!U84</f>
        <v>0</v>
      </c>
      <c r="DG84" s="27">
        <f>+[1]VICHADA!H84</f>
        <v>0</v>
      </c>
      <c r="DH84" s="27">
        <f>+[1]VICHADA!G84</f>
        <v>0</v>
      </c>
      <c r="DI84" s="27">
        <f>+[1]VICHADA!U84</f>
        <v>0</v>
      </c>
    </row>
    <row r="85" spans="1:113" ht="45" customHeight="1" x14ac:dyDescent="0.2">
      <c r="A85" s="21" t="s">
        <v>301</v>
      </c>
      <c r="B85" s="22" t="s">
        <v>272</v>
      </c>
      <c r="C85" s="56" t="s">
        <v>302</v>
      </c>
      <c r="D85" s="57" t="s">
        <v>303</v>
      </c>
      <c r="E85" s="57" t="s">
        <v>304</v>
      </c>
      <c r="F85" s="24" t="s">
        <v>58</v>
      </c>
      <c r="G85" s="25">
        <f t="shared" si="52"/>
        <v>0.73015873015873012</v>
      </c>
      <c r="H85" s="26"/>
      <c r="I85" s="26"/>
      <c r="J85" s="27">
        <f t="shared" si="53"/>
        <v>63</v>
      </c>
      <c r="K85" s="27">
        <f t="shared" si="54"/>
        <v>46</v>
      </c>
      <c r="L85" s="27">
        <f>+'[1]OFICINAS NACIONALES'!H85</f>
        <v>0</v>
      </c>
      <c r="M85" s="27">
        <f>+'[1]OFICINAS NACIONALES'!G85</f>
        <v>0</v>
      </c>
      <c r="N85" s="27">
        <f>+'[1]OFICINAS NACIONALES'!U85</f>
        <v>0</v>
      </c>
      <c r="O85" s="27">
        <f t="shared" si="55"/>
        <v>63</v>
      </c>
      <c r="P85" s="27">
        <f t="shared" si="55"/>
        <v>22</v>
      </c>
      <c r="Q85" s="27">
        <f t="shared" si="55"/>
        <v>46</v>
      </c>
      <c r="R85" s="27">
        <f>+[1]AMAZONAS!H85</f>
        <v>0</v>
      </c>
      <c r="S85" s="27">
        <f>+[1]AMAZONAS!G85</f>
        <v>0</v>
      </c>
      <c r="T85" s="27">
        <f>+[1]AMAZONAS!U85</f>
        <v>0</v>
      </c>
      <c r="U85" s="27">
        <f>+[1]ANTIOQUIA!H85</f>
        <v>4</v>
      </c>
      <c r="V85" s="27">
        <f>+[1]ANTIOQUIA!G85</f>
        <v>0</v>
      </c>
      <c r="W85" s="27">
        <f>+[1]ANTIOQUIA!U85</f>
        <v>0</v>
      </c>
      <c r="X85" s="27">
        <f>+[1]ATLÁNTICO!H85</f>
        <v>0</v>
      </c>
      <c r="Y85" s="27">
        <f>+[1]ATLÁNTICO!G85</f>
        <v>0</v>
      </c>
      <c r="Z85" s="27">
        <f>+[1]ATLÁNTICO!U85</f>
        <v>0</v>
      </c>
      <c r="AA85" s="27">
        <f>+[1]ARAUCA!H85</f>
        <v>0</v>
      </c>
      <c r="AB85" s="27">
        <f>+[1]ARAUCA!G85</f>
        <v>0</v>
      </c>
      <c r="AC85" s="27">
        <f>+[1]ARAUCA!U85</f>
        <v>0</v>
      </c>
      <c r="AD85" s="27">
        <f>+[1]BOLIVAR!H85</f>
        <v>0</v>
      </c>
      <c r="AE85" s="27">
        <f>+[1]BOLIVAR!G85</f>
        <v>0</v>
      </c>
      <c r="AF85" s="27">
        <f>+[1]BOLIVAR!U85</f>
        <v>0</v>
      </c>
      <c r="AG85" s="27">
        <f>+[1]BOYACÁ!H85</f>
        <v>4</v>
      </c>
      <c r="AH85" s="27">
        <f>+[1]BOYACÁ!G85</f>
        <v>0</v>
      </c>
      <c r="AI85" s="27">
        <f>+[1]BOYACÁ!U85</f>
        <v>4</v>
      </c>
      <c r="AJ85" s="27">
        <f>+[1]CALDAS!H85</f>
        <v>4</v>
      </c>
      <c r="AK85" s="27">
        <f>+[1]CALDAS!G85</f>
        <v>1</v>
      </c>
      <c r="AL85" s="27">
        <f>+[1]CALDAS!U85</f>
        <v>2</v>
      </c>
      <c r="AM85" s="27">
        <f>+[1]CAQUETA!H85</f>
        <v>0</v>
      </c>
      <c r="AN85" s="27">
        <f>+[1]CAQUETA!G85</f>
        <v>0</v>
      </c>
      <c r="AO85" s="27">
        <f>+[1]CAQUETA!U85</f>
        <v>0</v>
      </c>
      <c r="AP85" s="27">
        <f>+[1]CASANARE!H85</f>
        <v>0</v>
      </c>
      <c r="AQ85" s="27">
        <f>+[1]CASANARE!G85</f>
        <v>0</v>
      </c>
      <c r="AR85" s="27">
        <f>+[1]CASANARE!U85</f>
        <v>0</v>
      </c>
      <c r="AS85" s="27">
        <f>+[1]CAUCA!H85</f>
        <v>4</v>
      </c>
      <c r="AT85" s="27">
        <f>+[1]CAUCA!G85</f>
        <v>0</v>
      </c>
      <c r="AU85" s="27">
        <f>+[1]CAUCA!U85</f>
        <v>3</v>
      </c>
      <c r="AV85" s="27">
        <f>+[1]CESAR!H85</f>
        <v>4</v>
      </c>
      <c r="AW85" s="27">
        <f>+[1]CESAR!G85</f>
        <v>0</v>
      </c>
      <c r="AX85" s="27">
        <f>+[1]CESAR!U85</f>
        <v>0</v>
      </c>
      <c r="AY85" s="27">
        <f>+[1]CHOCÓ!H85</f>
        <v>0</v>
      </c>
      <c r="AZ85" s="27">
        <f>+[1]CHOCÓ!G85</f>
        <v>0</v>
      </c>
      <c r="BA85" s="27">
        <f>+[1]CHOCÓ!U85</f>
        <v>0</v>
      </c>
      <c r="BB85" s="27">
        <f>+[1]CORDOBA!H85</f>
        <v>8</v>
      </c>
      <c r="BC85" s="27">
        <f>+[1]CORDOBA!G85</f>
        <v>8</v>
      </c>
      <c r="BD85" s="27">
        <f>+[1]CORDOBA!U85</f>
        <v>6</v>
      </c>
      <c r="BE85" s="27">
        <f>+[1]CUNDINAMARCA!H85</f>
        <v>4</v>
      </c>
      <c r="BF85" s="27">
        <f>+[1]CUNDINAMARCA!G85</f>
        <v>0</v>
      </c>
      <c r="BG85" s="27">
        <f>+[1]CUNDINAMARCA!U85</f>
        <v>4</v>
      </c>
      <c r="BH85" s="27">
        <f>+[1]GUAINIA!H85</f>
        <v>0</v>
      </c>
      <c r="BI85" s="27">
        <f>+[1]GUAINIA!G85</f>
        <v>0</v>
      </c>
      <c r="BJ85" s="27">
        <f>+[1]GUAINIA!U85</f>
        <v>0</v>
      </c>
      <c r="BK85" s="27">
        <f>+[1]GUAVIARE!H85</f>
        <v>0</v>
      </c>
      <c r="BL85" s="27">
        <f>+[1]GUAVIARE!G85</f>
        <v>0</v>
      </c>
      <c r="BM85" s="27">
        <f>+[1]GUAVIARE!U85</f>
        <v>0</v>
      </c>
      <c r="BN85" s="27">
        <f>+[1]HUILA!H85</f>
        <v>0</v>
      </c>
      <c r="BO85" s="27">
        <f>+[1]HUILA!G85</f>
        <v>0</v>
      </c>
      <c r="BP85" s="27">
        <f>+[1]HUILA!U85</f>
        <v>0</v>
      </c>
      <c r="BQ85" s="27">
        <f>+[1]GUAJIRA!H85</f>
        <v>4</v>
      </c>
      <c r="BR85" s="27">
        <f>+[1]GUAJIRA!G85</f>
        <v>0</v>
      </c>
      <c r="BS85" s="27">
        <f>+[1]GUAJIRA!U85</f>
        <v>4</v>
      </c>
      <c r="BT85" s="27">
        <f>+[1]MAGDALENA!H85</f>
        <v>0</v>
      </c>
      <c r="BU85" s="27">
        <f>+[1]MAGDALENA!G85</f>
        <v>0</v>
      </c>
      <c r="BV85" s="27">
        <f>+[1]MAGDALENA!U85</f>
        <v>0</v>
      </c>
      <c r="BW85" s="27">
        <f>+[1]META!H85</f>
        <v>0</v>
      </c>
      <c r="BX85" s="27">
        <f>+[1]META!G85</f>
        <v>0</v>
      </c>
      <c r="BY85" s="27">
        <f>+[1]META!U85</f>
        <v>0</v>
      </c>
      <c r="BZ85" s="27">
        <f>+[1]NARIÑO!H85</f>
        <v>4</v>
      </c>
      <c r="CA85" s="27">
        <f>+[1]NARIÑO!G85</f>
        <v>0</v>
      </c>
      <c r="CB85" s="27">
        <f>+[1]NARIÑO!U85</f>
        <v>4</v>
      </c>
      <c r="CC85" s="27">
        <f>+'[1]NORTE DE SANTANDER'!H85</f>
        <v>4</v>
      </c>
      <c r="CD85" s="27">
        <f>+'[1]NORTE DE SANTANDER'!G85</f>
        <v>1</v>
      </c>
      <c r="CE85" s="27">
        <f>+'[1]NORTE DE SANTANDER'!U85</f>
        <v>2</v>
      </c>
      <c r="CF85" s="27">
        <f>+[1]PUTUMAYO!H85</f>
        <v>0</v>
      </c>
      <c r="CG85" s="27">
        <f>+[1]PUTUMAYO!G85</f>
        <v>0</v>
      </c>
      <c r="CH85" s="27">
        <f>+[1]PUTUMAYO!U85</f>
        <v>0</v>
      </c>
      <c r="CI85" s="27">
        <f>+[1]QUINDIO!H85</f>
        <v>4</v>
      </c>
      <c r="CJ85" s="27">
        <f>+[1]QUINDIO!G85</f>
        <v>0</v>
      </c>
      <c r="CK85" s="27">
        <f>+[1]QUINDIO!U85</f>
        <v>0</v>
      </c>
      <c r="CL85" s="27">
        <f>+[1]RISARALDA!H85</f>
        <v>4</v>
      </c>
      <c r="CM85" s="27">
        <f>+[1]RISARALDA!G85</f>
        <v>1</v>
      </c>
      <c r="CN85" s="27">
        <f>+[1]RISARALDA!U85</f>
        <v>5</v>
      </c>
      <c r="CO85" s="27">
        <f>+'[1]SAN ANDRES'!H85</f>
        <v>0</v>
      </c>
      <c r="CP85" s="27">
        <f>+'[1]SAN ANDRES'!G85</f>
        <v>0</v>
      </c>
      <c r="CQ85" s="27">
        <f>+'[1]SAN ANDRES'!U85</f>
        <v>0</v>
      </c>
      <c r="CR85" s="27">
        <f>+[1]SANTANDER!H85</f>
        <v>4</v>
      </c>
      <c r="CS85" s="27">
        <f>+[1]SANTANDER!G85</f>
        <v>0</v>
      </c>
      <c r="CT85" s="27">
        <f>+[1]SANTANDER!U85</f>
        <v>0</v>
      </c>
      <c r="CU85" s="27">
        <f>+[1]SUCRE!H85</f>
        <v>4</v>
      </c>
      <c r="CV85" s="27">
        <f>+[1]SUCRE!G85</f>
        <v>3</v>
      </c>
      <c r="CW85" s="27">
        <f>+[1]SUCRE!U85</f>
        <v>10</v>
      </c>
      <c r="CX85" s="27">
        <f>+[1]TOLIMA!H85</f>
        <v>0</v>
      </c>
      <c r="CY85" s="27">
        <f>+[1]TOLIMA!G85</f>
        <v>0</v>
      </c>
      <c r="CZ85" s="27">
        <f>+[1]TOLIMA!U85</f>
        <v>0</v>
      </c>
      <c r="DA85" s="27">
        <f>+'[1]VALLE DEL CAUCA'!H85</f>
        <v>3</v>
      </c>
      <c r="DB85" s="27">
        <f>+'[1]VALLE DEL CAUCA'!G85</f>
        <v>8</v>
      </c>
      <c r="DC85" s="27">
        <f>+'[1]VALLE DEL CAUCA'!U85</f>
        <v>2</v>
      </c>
      <c r="DD85" s="27">
        <f>+[1]VAUPES!H85</f>
        <v>0</v>
      </c>
      <c r="DE85" s="27">
        <f>+[1]VAUPES!G85</f>
        <v>0</v>
      </c>
      <c r="DF85" s="27">
        <f>+[1]VAUPES!U85</f>
        <v>0</v>
      </c>
      <c r="DG85" s="27">
        <f>+[1]VICHADA!H85</f>
        <v>0</v>
      </c>
      <c r="DH85" s="27">
        <f>+[1]VICHADA!G85</f>
        <v>0</v>
      </c>
      <c r="DI85" s="27">
        <f>+[1]VICHADA!U85</f>
        <v>0</v>
      </c>
    </row>
    <row r="86" spans="1:113" ht="45" customHeight="1" x14ac:dyDescent="0.2">
      <c r="A86" s="21" t="s">
        <v>305</v>
      </c>
      <c r="B86" s="22" t="s">
        <v>272</v>
      </c>
      <c r="C86" s="56" t="s">
        <v>306</v>
      </c>
      <c r="D86" s="57" t="s">
        <v>307</v>
      </c>
      <c r="E86" s="57" t="s">
        <v>308</v>
      </c>
      <c r="F86" s="24" t="s">
        <v>58</v>
      </c>
      <c r="G86" s="25">
        <f t="shared" si="52"/>
        <v>1.0389610389610389</v>
      </c>
      <c r="H86" s="26"/>
      <c r="I86" s="26"/>
      <c r="J86" s="27">
        <f t="shared" si="53"/>
        <v>154</v>
      </c>
      <c r="K86" s="27">
        <f t="shared" si="54"/>
        <v>160</v>
      </c>
      <c r="L86" s="27">
        <f>+'[1]OFICINAS NACIONALES'!H86</f>
        <v>0</v>
      </c>
      <c r="M86" s="27">
        <f>+'[1]OFICINAS NACIONALES'!G86</f>
        <v>0</v>
      </c>
      <c r="N86" s="27">
        <f>+'[1]OFICINAS NACIONALES'!U86</f>
        <v>0</v>
      </c>
      <c r="O86" s="27">
        <f t="shared" si="55"/>
        <v>154</v>
      </c>
      <c r="P86" s="27">
        <f t="shared" si="55"/>
        <v>85</v>
      </c>
      <c r="Q86" s="27">
        <f t="shared" si="55"/>
        <v>160</v>
      </c>
      <c r="R86" s="27">
        <f>+[1]AMAZONAS!H86</f>
        <v>0</v>
      </c>
      <c r="S86" s="27">
        <f>+[1]AMAZONAS!G86</f>
        <v>0</v>
      </c>
      <c r="T86" s="27">
        <f>+[1]AMAZONAS!U86</f>
        <v>0</v>
      </c>
      <c r="U86" s="27">
        <f>+[1]ANTIOQUIA!H86</f>
        <v>30</v>
      </c>
      <c r="V86" s="27">
        <f>+[1]ANTIOQUIA!G86</f>
        <v>0</v>
      </c>
      <c r="W86" s="27">
        <f>+[1]ANTIOQUIA!U86</f>
        <v>0</v>
      </c>
      <c r="X86" s="27">
        <f>+[1]ATLÁNTICO!H86</f>
        <v>0</v>
      </c>
      <c r="Y86" s="27">
        <f>+[1]ATLÁNTICO!G86</f>
        <v>0</v>
      </c>
      <c r="Z86" s="27">
        <f>+[1]ATLÁNTICO!U86</f>
        <v>0</v>
      </c>
      <c r="AA86" s="27">
        <f>+[1]ARAUCA!H86</f>
        <v>0</v>
      </c>
      <c r="AB86" s="27">
        <f>+[1]ARAUCA!G86</f>
        <v>0</v>
      </c>
      <c r="AC86" s="27">
        <f>+[1]ARAUCA!U86</f>
        <v>0</v>
      </c>
      <c r="AD86" s="27">
        <f>+[1]BOLIVAR!H86</f>
        <v>0</v>
      </c>
      <c r="AE86" s="27">
        <f>+[1]BOLIVAR!G86</f>
        <v>0</v>
      </c>
      <c r="AF86" s="27">
        <f>+[1]BOLIVAR!U86</f>
        <v>0</v>
      </c>
      <c r="AG86" s="27">
        <f>+[1]BOYACÁ!H86</f>
        <v>30</v>
      </c>
      <c r="AH86" s="27">
        <f>+[1]BOYACÁ!G86</f>
        <v>0</v>
      </c>
      <c r="AI86" s="27">
        <f>+[1]BOYACÁ!U86</f>
        <v>28</v>
      </c>
      <c r="AJ86" s="27">
        <f>+[1]CALDAS!H86</f>
        <v>6</v>
      </c>
      <c r="AK86" s="27">
        <f>+[1]CALDAS!G86</f>
        <v>6</v>
      </c>
      <c r="AL86" s="27">
        <f>+[1]CALDAS!U86</f>
        <v>1</v>
      </c>
      <c r="AM86" s="27">
        <f>+[1]CAQUETA!H86</f>
        <v>0</v>
      </c>
      <c r="AN86" s="27">
        <f>+[1]CAQUETA!G86</f>
        <v>0</v>
      </c>
      <c r="AO86" s="27">
        <f>+[1]CAQUETA!U86</f>
        <v>0</v>
      </c>
      <c r="AP86" s="27">
        <f>+[1]CASANARE!H86</f>
        <v>0</v>
      </c>
      <c r="AQ86" s="27">
        <f>+[1]CASANARE!G86</f>
        <v>0</v>
      </c>
      <c r="AR86" s="27">
        <f>+[1]CASANARE!U86</f>
        <v>0</v>
      </c>
      <c r="AS86" s="27">
        <f>+[1]CAUCA!H86</f>
        <v>4</v>
      </c>
      <c r="AT86" s="27">
        <f>+[1]CAUCA!G86</f>
        <v>0</v>
      </c>
      <c r="AU86" s="27">
        <f>+[1]CAUCA!U86</f>
        <v>3</v>
      </c>
      <c r="AV86" s="27">
        <f>+[1]CESAR!H86</f>
        <v>0</v>
      </c>
      <c r="AW86" s="27">
        <f>+[1]CESAR!G86</f>
        <v>0</v>
      </c>
      <c r="AX86" s="27">
        <f>+[1]CESAR!U86</f>
        <v>0</v>
      </c>
      <c r="AY86" s="27">
        <f>+[1]CHOCÓ!H86</f>
        <v>0</v>
      </c>
      <c r="AZ86" s="27">
        <f>+[1]CHOCÓ!G86</f>
        <v>0</v>
      </c>
      <c r="BA86" s="27">
        <f>+[1]CHOCÓ!U86</f>
        <v>0</v>
      </c>
      <c r="BB86" s="27">
        <f>+[1]CORDOBA!H86</f>
        <v>10</v>
      </c>
      <c r="BC86" s="27">
        <f>+[1]CORDOBA!G86</f>
        <v>36</v>
      </c>
      <c r="BD86" s="27">
        <f>+[1]CORDOBA!U86</f>
        <v>37</v>
      </c>
      <c r="BE86" s="27">
        <f>+[1]CUNDINAMARCA!H86</f>
        <v>40</v>
      </c>
      <c r="BF86" s="27">
        <f>+[1]CUNDINAMARCA!G86</f>
        <v>0</v>
      </c>
      <c r="BG86" s="27">
        <f>+[1]CUNDINAMARCA!U86</f>
        <v>40</v>
      </c>
      <c r="BH86" s="27">
        <f>+[1]GUAINIA!H86</f>
        <v>0</v>
      </c>
      <c r="BI86" s="27">
        <f>+[1]GUAINIA!G86</f>
        <v>0</v>
      </c>
      <c r="BJ86" s="27">
        <f>+[1]GUAINIA!U86</f>
        <v>0</v>
      </c>
      <c r="BK86" s="27">
        <f>+[1]GUAVIARE!H86</f>
        <v>0</v>
      </c>
      <c r="BL86" s="27">
        <f>+[1]GUAVIARE!G86</f>
        <v>0</v>
      </c>
      <c r="BM86" s="27">
        <f>+[1]GUAVIARE!U86</f>
        <v>0</v>
      </c>
      <c r="BN86" s="27">
        <f>+[1]HUILA!H86</f>
        <v>0</v>
      </c>
      <c r="BO86" s="27">
        <f>+[1]HUILA!G86</f>
        <v>0</v>
      </c>
      <c r="BP86" s="27">
        <f>+[1]HUILA!U86</f>
        <v>0</v>
      </c>
      <c r="BQ86" s="27">
        <f>+[1]GUAJIRA!H86</f>
        <v>0</v>
      </c>
      <c r="BR86" s="27">
        <f>+[1]GUAJIRA!G86</f>
        <v>0</v>
      </c>
      <c r="BS86" s="27">
        <f>+[1]GUAJIRA!U86</f>
        <v>0</v>
      </c>
      <c r="BT86" s="27">
        <f>+[1]MAGDALENA!H86</f>
        <v>0</v>
      </c>
      <c r="BU86" s="27">
        <f>+[1]MAGDALENA!G86</f>
        <v>0</v>
      </c>
      <c r="BV86" s="27">
        <f>+[1]MAGDALENA!U86</f>
        <v>0</v>
      </c>
      <c r="BW86" s="27">
        <f>+[1]META!H86</f>
        <v>0</v>
      </c>
      <c r="BX86" s="27">
        <f>+[1]META!G86</f>
        <v>0</v>
      </c>
      <c r="BY86" s="27">
        <f>+[1]META!U86</f>
        <v>0</v>
      </c>
      <c r="BZ86" s="27">
        <f>+[1]NARIÑO!H86</f>
        <v>0</v>
      </c>
      <c r="CA86" s="27">
        <f>+[1]NARIÑO!G86</f>
        <v>0</v>
      </c>
      <c r="CB86" s="27">
        <f>+[1]NARIÑO!U86</f>
        <v>0</v>
      </c>
      <c r="CC86" s="27">
        <f>+'[1]NORTE DE SANTANDER'!H86</f>
        <v>5</v>
      </c>
      <c r="CD86" s="27">
        <f>+'[1]NORTE DE SANTANDER'!G86</f>
        <v>18</v>
      </c>
      <c r="CE86" s="27">
        <f>+'[1]NORTE DE SANTANDER'!U86</f>
        <v>10</v>
      </c>
      <c r="CF86" s="27">
        <f>+[1]PUTUMAYO!H86</f>
        <v>0</v>
      </c>
      <c r="CG86" s="27">
        <f>+[1]PUTUMAYO!G86</f>
        <v>0</v>
      </c>
      <c r="CH86" s="27">
        <f>+[1]PUTUMAYO!U86</f>
        <v>0</v>
      </c>
      <c r="CI86" s="27">
        <f>+[1]QUINDIO!H86</f>
        <v>5</v>
      </c>
      <c r="CJ86" s="27">
        <f>+[1]QUINDIO!G86</f>
        <v>0</v>
      </c>
      <c r="CK86" s="27">
        <f>+[1]QUINDIO!U86</f>
        <v>0</v>
      </c>
      <c r="CL86" s="27">
        <f>+[1]RISARALDA!H86</f>
        <v>5</v>
      </c>
      <c r="CM86" s="27">
        <f>+[1]RISARALDA!G86</f>
        <v>1</v>
      </c>
      <c r="CN86" s="27">
        <f>+[1]RISARALDA!U86</f>
        <v>20</v>
      </c>
      <c r="CO86" s="27">
        <f>+'[1]SAN ANDRES'!H86</f>
        <v>0</v>
      </c>
      <c r="CP86" s="27">
        <f>+'[1]SAN ANDRES'!G86</f>
        <v>0</v>
      </c>
      <c r="CQ86" s="27">
        <f>+'[1]SAN ANDRES'!U86</f>
        <v>0</v>
      </c>
      <c r="CR86" s="27">
        <f>+[1]SANTANDER!H86</f>
        <v>5</v>
      </c>
      <c r="CS86" s="27">
        <f>+[1]SANTANDER!G86</f>
        <v>10</v>
      </c>
      <c r="CT86" s="27">
        <f>+[1]SANTANDER!U86</f>
        <v>0</v>
      </c>
      <c r="CU86" s="27">
        <f>+[1]SUCRE!H86</f>
        <v>5</v>
      </c>
      <c r="CV86" s="27">
        <f>+[1]SUCRE!G86</f>
        <v>5</v>
      </c>
      <c r="CW86" s="27">
        <f>+[1]SUCRE!U86</f>
        <v>0</v>
      </c>
      <c r="CX86" s="27">
        <f>+[1]TOLIMA!H86</f>
        <v>0</v>
      </c>
      <c r="CY86" s="27">
        <f>+[1]TOLIMA!G86</f>
        <v>0</v>
      </c>
      <c r="CZ86" s="27">
        <f>+[1]TOLIMA!U86</f>
        <v>0</v>
      </c>
      <c r="DA86" s="27">
        <f>+'[1]VALLE DEL CAUCA'!H86</f>
        <v>9</v>
      </c>
      <c r="DB86" s="27">
        <f>+'[1]VALLE DEL CAUCA'!G86</f>
        <v>9</v>
      </c>
      <c r="DC86" s="27">
        <f>+'[1]VALLE DEL CAUCA'!U86</f>
        <v>21</v>
      </c>
      <c r="DD86" s="27">
        <f>+[1]VAUPES!H86</f>
        <v>0</v>
      </c>
      <c r="DE86" s="27">
        <f>+[1]VAUPES!G86</f>
        <v>0</v>
      </c>
      <c r="DF86" s="27">
        <f>+[1]VAUPES!U86</f>
        <v>0</v>
      </c>
      <c r="DG86" s="27">
        <f>+[1]VICHADA!H86</f>
        <v>0</v>
      </c>
      <c r="DH86" s="27">
        <f>+[1]VICHADA!G86</f>
        <v>0</v>
      </c>
      <c r="DI86" s="27">
        <f>+[1]VICHADA!U86</f>
        <v>0</v>
      </c>
    </row>
    <row r="87" spans="1:113" ht="45" customHeight="1" x14ac:dyDescent="0.2">
      <c r="A87" s="21" t="s">
        <v>309</v>
      </c>
      <c r="B87" s="22" t="s">
        <v>272</v>
      </c>
      <c r="C87" s="23" t="s">
        <v>310</v>
      </c>
      <c r="D87" s="23" t="s">
        <v>311</v>
      </c>
      <c r="E87" s="58" t="s">
        <v>312</v>
      </c>
      <c r="F87" s="24" t="s">
        <v>58</v>
      </c>
      <c r="G87" s="25">
        <f t="shared" si="52"/>
        <v>0</v>
      </c>
      <c r="H87" s="26"/>
      <c r="I87" s="26"/>
      <c r="J87" s="27">
        <f t="shared" si="53"/>
        <v>2</v>
      </c>
      <c r="K87" s="27">
        <f t="shared" si="54"/>
        <v>0</v>
      </c>
      <c r="L87" s="27">
        <f>+'[1]OFICINAS NACIONALES'!H87</f>
        <v>0</v>
      </c>
      <c r="M87" s="27">
        <f>+'[1]OFICINAS NACIONALES'!G87</f>
        <v>0</v>
      </c>
      <c r="N87" s="27">
        <f>+'[1]OFICINAS NACIONALES'!U87</f>
        <v>0</v>
      </c>
      <c r="O87" s="27">
        <f t="shared" si="55"/>
        <v>2</v>
      </c>
      <c r="P87" s="27">
        <f t="shared" si="55"/>
        <v>0</v>
      </c>
      <c r="Q87" s="27">
        <f t="shared" si="55"/>
        <v>0</v>
      </c>
      <c r="R87" s="27">
        <f>+[1]AMAZONAS!H87</f>
        <v>0</v>
      </c>
      <c r="S87" s="27">
        <f>+[1]AMAZONAS!G87</f>
        <v>0</v>
      </c>
      <c r="T87" s="27">
        <f>+[1]AMAZONAS!U87</f>
        <v>0</v>
      </c>
      <c r="U87" s="27">
        <f>+[1]ANTIOQUIA!H87</f>
        <v>0</v>
      </c>
      <c r="V87" s="27">
        <f>+[1]ANTIOQUIA!G87</f>
        <v>0</v>
      </c>
      <c r="W87" s="27">
        <f>+[1]ANTIOQUIA!U87</f>
        <v>0</v>
      </c>
      <c r="X87" s="27">
        <f>+[1]ATLÁNTICO!H87</f>
        <v>0</v>
      </c>
      <c r="Y87" s="27">
        <f>+[1]ATLÁNTICO!G87</f>
        <v>0</v>
      </c>
      <c r="Z87" s="27">
        <f>+[1]ATLÁNTICO!U87</f>
        <v>0</v>
      </c>
      <c r="AA87" s="27">
        <f>+[1]ARAUCA!H87</f>
        <v>0</v>
      </c>
      <c r="AB87" s="27">
        <f>+[1]ARAUCA!G87</f>
        <v>0</v>
      </c>
      <c r="AC87" s="27">
        <f>+[1]ARAUCA!U87</f>
        <v>0</v>
      </c>
      <c r="AD87" s="27">
        <f>+[1]BOLIVAR!H87</f>
        <v>0</v>
      </c>
      <c r="AE87" s="27">
        <f>+[1]BOLIVAR!G87</f>
        <v>0</v>
      </c>
      <c r="AF87" s="27">
        <f>+[1]BOLIVAR!U87</f>
        <v>0</v>
      </c>
      <c r="AG87" s="27">
        <f>+[1]BOYACÁ!H87</f>
        <v>0</v>
      </c>
      <c r="AH87" s="27">
        <f>+[1]BOYACÁ!G87</f>
        <v>0</v>
      </c>
      <c r="AI87" s="27">
        <f>+[1]BOYACÁ!U87</f>
        <v>0</v>
      </c>
      <c r="AJ87" s="27">
        <f>+[1]CALDAS!H87</f>
        <v>1</v>
      </c>
      <c r="AK87" s="27">
        <f>+[1]CALDAS!G87</f>
        <v>0</v>
      </c>
      <c r="AL87" s="27">
        <f>+[1]CALDAS!U87</f>
        <v>0</v>
      </c>
      <c r="AM87" s="27">
        <f>+[1]CAQUETA!H87</f>
        <v>0</v>
      </c>
      <c r="AN87" s="27">
        <f>+[1]CAQUETA!G87</f>
        <v>0</v>
      </c>
      <c r="AO87" s="27">
        <f>+[1]CAQUETA!U87</f>
        <v>0</v>
      </c>
      <c r="AP87" s="27">
        <f>+[1]CASANARE!H87</f>
        <v>0</v>
      </c>
      <c r="AQ87" s="27">
        <f>+[1]CASANARE!G87</f>
        <v>0</v>
      </c>
      <c r="AR87" s="27">
        <f>+[1]CASANARE!U87</f>
        <v>0</v>
      </c>
      <c r="AS87" s="27">
        <f>+[1]CAUCA!H87</f>
        <v>0</v>
      </c>
      <c r="AT87" s="27">
        <f>+[1]CAUCA!G87</f>
        <v>0</v>
      </c>
      <c r="AU87" s="27">
        <f>+[1]CAUCA!U87</f>
        <v>0</v>
      </c>
      <c r="AV87" s="27">
        <f>+[1]CESAR!H87</f>
        <v>0</v>
      </c>
      <c r="AW87" s="27">
        <f>+[1]CESAR!G87</f>
        <v>0</v>
      </c>
      <c r="AX87" s="27">
        <f>+[1]CESAR!U87</f>
        <v>0</v>
      </c>
      <c r="AY87" s="27">
        <f>+[1]CHOCÓ!H87</f>
        <v>0</v>
      </c>
      <c r="AZ87" s="27">
        <f>+[1]CHOCÓ!G87</f>
        <v>0</v>
      </c>
      <c r="BA87" s="27">
        <f>+[1]CHOCÓ!U87</f>
        <v>0</v>
      </c>
      <c r="BB87" s="27">
        <f>+[1]CORDOBA!H87</f>
        <v>0</v>
      </c>
      <c r="BC87" s="27">
        <f>+[1]CORDOBA!G87</f>
        <v>0</v>
      </c>
      <c r="BD87" s="27">
        <f>+[1]CORDOBA!U87</f>
        <v>0</v>
      </c>
      <c r="BE87" s="27">
        <f>+[1]CUNDINAMARCA!H87</f>
        <v>0</v>
      </c>
      <c r="BF87" s="27">
        <f>+[1]CUNDINAMARCA!G87</f>
        <v>0</v>
      </c>
      <c r="BG87" s="27">
        <f>+[1]CUNDINAMARCA!U87</f>
        <v>0</v>
      </c>
      <c r="BH87" s="27">
        <f>+[1]GUAINIA!H87</f>
        <v>0</v>
      </c>
      <c r="BI87" s="27">
        <f>+[1]GUAINIA!G87</f>
        <v>0</v>
      </c>
      <c r="BJ87" s="27">
        <f>+[1]GUAINIA!U87</f>
        <v>0</v>
      </c>
      <c r="BK87" s="27">
        <f>+[1]GUAVIARE!H87</f>
        <v>0</v>
      </c>
      <c r="BL87" s="27">
        <f>+[1]GUAVIARE!G87</f>
        <v>0</v>
      </c>
      <c r="BM87" s="27">
        <f>+[1]GUAVIARE!U87</f>
        <v>0</v>
      </c>
      <c r="BN87" s="27">
        <f>+[1]HUILA!H87</f>
        <v>0</v>
      </c>
      <c r="BO87" s="27">
        <f>+[1]HUILA!G87</f>
        <v>0</v>
      </c>
      <c r="BP87" s="27">
        <f>+[1]HUILA!U87</f>
        <v>0</v>
      </c>
      <c r="BQ87" s="27">
        <f>+[1]GUAJIRA!H87</f>
        <v>0</v>
      </c>
      <c r="BR87" s="27">
        <f>+[1]GUAJIRA!G87</f>
        <v>0</v>
      </c>
      <c r="BS87" s="27">
        <f>+[1]GUAJIRA!U87</f>
        <v>0</v>
      </c>
      <c r="BT87" s="27">
        <f>+[1]MAGDALENA!H87</f>
        <v>0</v>
      </c>
      <c r="BU87" s="27">
        <f>+[1]MAGDALENA!G87</f>
        <v>0</v>
      </c>
      <c r="BV87" s="27">
        <f>+[1]MAGDALENA!U87</f>
        <v>0</v>
      </c>
      <c r="BW87" s="27">
        <f>+[1]META!H87</f>
        <v>0</v>
      </c>
      <c r="BX87" s="27">
        <f>+[1]META!G87</f>
        <v>0</v>
      </c>
      <c r="BY87" s="27">
        <f>+[1]META!U87</f>
        <v>0</v>
      </c>
      <c r="BZ87" s="27">
        <f>+[1]NARIÑO!H87</f>
        <v>0</v>
      </c>
      <c r="CA87" s="27">
        <f>+[1]NARIÑO!G87</f>
        <v>0</v>
      </c>
      <c r="CB87" s="27">
        <f>+[1]NARIÑO!U87</f>
        <v>0</v>
      </c>
      <c r="CC87" s="27">
        <f>+'[1]NORTE DE SANTANDER'!H87</f>
        <v>0</v>
      </c>
      <c r="CD87" s="27">
        <f>+'[1]NORTE DE SANTANDER'!G87</f>
        <v>0</v>
      </c>
      <c r="CE87" s="27">
        <f>+'[1]NORTE DE SANTANDER'!U87</f>
        <v>0</v>
      </c>
      <c r="CF87" s="27">
        <f>+[1]PUTUMAYO!H87</f>
        <v>0</v>
      </c>
      <c r="CG87" s="27">
        <f>+[1]PUTUMAYO!G87</f>
        <v>0</v>
      </c>
      <c r="CH87" s="27">
        <f>+[1]PUTUMAYO!U87</f>
        <v>0</v>
      </c>
      <c r="CI87" s="27">
        <f>+[1]QUINDIO!H87</f>
        <v>0</v>
      </c>
      <c r="CJ87" s="27">
        <f>+[1]QUINDIO!G87</f>
        <v>0</v>
      </c>
      <c r="CK87" s="27">
        <f>+[1]QUINDIO!U87</f>
        <v>0</v>
      </c>
      <c r="CL87" s="27">
        <f>+[1]RISARALDA!H87</f>
        <v>1</v>
      </c>
      <c r="CM87" s="27">
        <f>+[1]RISARALDA!G87</f>
        <v>0</v>
      </c>
      <c r="CN87" s="27">
        <f>+[1]RISARALDA!U87</f>
        <v>0</v>
      </c>
      <c r="CO87" s="27">
        <f>+'[1]SAN ANDRES'!H87</f>
        <v>0</v>
      </c>
      <c r="CP87" s="27">
        <f>+'[1]SAN ANDRES'!G87</f>
        <v>0</v>
      </c>
      <c r="CQ87" s="27">
        <f>+'[1]SAN ANDRES'!U87</f>
        <v>0</v>
      </c>
      <c r="CR87" s="27">
        <f>+[1]SANTANDER!H87</f>
        <v>0</v>
      </c>
      <c r="CS87" s="27">
        <f>+[1]SANTANDER!G87</f>
        <v>0</v>
      </c>
      <c r="CT87" s="27">
        <f>+[1]SANTANDER!U87</f>
        <v>0</v>
      </c>
      <c r="CU87" s="27">
        <f>+[1]SUCRE!H87</f>
        <v>0</v>
      </c>
      <c r="CV87" s="27">
        <f>+[1]SUCRE!G87</f>
        <v>0</v>
      </c>
      <c r="CW87" s="27">
        <f>+[1]SUCRE!U87</f>
        <v>0</v>
      </c>
      <c r="CX87" s="27">
        <f>+[1]TOLIMA!H87</f>
        <v>0</v>
      </c>
      <c r="CY87" s="27">
        <f>+[1]TOLIMA!G87</f>
        <v>0</v>
      </c>
      <c r="CZ87" s="27">
        <f>+[1]TOLIMA!U87</f>
        <v>0</v>
      </c>
      <c r="DA87" s="27">
        <f>+'[1]VALLE DEL CAUCA'!H87</f>
        <v>0</v>
      </c>
      <c r="DB87" s="27">
        <f>+'[1]VALLE DEL CAUCA'!G87</f>
        <v>0</v>
      </c>
      <c r="DC87" s="27">
        <f>+'[1]VALLE DEL CAUCA'!U87</f>
        <v>0</v>
      </c>
      <c r="DD87" s="27">
        <f>+[1]VAUPES!H87</f>
        <v>0</v>
      </c>
      <c r="DE87" s="27">
        <f>+[1]VAUPES!G87</f>
        <v>0</v>
      </c>
      <c r="DF87" s="27">
        <f>+[1]VAUPES!U87</f>
        <v>0</v>
      </c>
      <c r="DG87" s="27">
        <f>+[1]VICHADA!H87</f>
        <v>0</v>
      </c>
      <c r="DH87" s="27">
        <f>+[1]VICHADA!G87</f>
        <v>0</v>
      </c>
      <c r="DI87" s="27">
        <f>+[1]VICHADA!U87</f>
        <v>0</v>
      </c>
    </row>
    <row r="88" spans="1:113" ht="45" customHeight="1" x14ac:dyDescent="0.2">
      <c r="A88" s="21" t="s">
        <v>313</v>
      </c>
      <c r="B88" s="22" t="s">
        <v>272</v>
      </c>
      <c r="C88" s="56" t="s">
        <v>314</v>
      </c>
      <c r="D88" s="57" t="s">
        <v>315</v>
      </c>
      <c r="E88" s="57" t="s">
        <v>316</v>
      </c>
      <c r="F88" s="24" t="s">
        <v>58</v>
      </c>
      <c r="G88" s="25">
        <f t="shared" si="52"/>
        <v>0.1797160243407708</v>
      </c>
      <c r="H88" s="26"/>
      <c r="I88" s="26"/>
      <c r="J88" s="27">
        <f t="shared" si="53"/>
        <v>49.3</v>
      </c>
      <c r="K88" s="27">
        <f t="shared" si="54"/>
        <v>8.86</v>
      </c>
      <c r="L88" s="27">
        <f>+'[1]OFICINAS NACIONALES'!H88</f>
        <v>0</v>
      </c>
      <c r="M88" s="27">
        <f>+'[1]OFICINAS NACIONALES'!G88</f>
        <v>0</v>
      </c>
      <c r="N88" s="27">
        <f>+'[1]OFICINAS NACIONALES'!U88</f>
        <v>0</v>
      </c>
      <c r="O88" s="27">
        <f t="shared" si="55"/>
        <v>49.3</v>
      </c>
      <c r="P88" s="27">
        <f t="shared" si="55"/>
        <v>39.900000000000006</v>
      </c>
      <c r="Q88" s="27">
        <f t="shared" si="55"/>
        <v>8.86</v>
      </c>
      <c r="R88" s="27">
        <f>+[1]AMAZONAS!H88</f>
        <v>0</v>
      </c>
      <c r="S88" s="27">
        <f>+[1]AMAZONAS!G88</f>
        <v>0</v>
      </c>
      <c r="T88" s="27">
        <f>+[1]AMAZONAS!U88</f>
        <v>0</v>
      </c>
      <c r="U88" s="27">
        <f>+[1]ANTIOQUIA!H88</f>
        <v>0</v>
      </c>
      <c r="V88" s="27">
        <f>+[1]ANTIOQUIA!G88</f>
        <v>0</v>
      </c>
      <c r="W88" s="27">
        <f>+[1]ANTIOQUIA!U88</f>
        <v>0</v>
      </c>
      <c r="X88" s="27">
        <f>+[1]ATLÁNTICO!H88</f>
        <v>0</v>
      </c>
      <c r="Y88" s="27">
        <f>+[1]ATLÁNTICO!G88</f>
        <v>0</v>
      </c>
      <c r="Z88" s="27">
        <f>+[1]ATLÁNTICO!U88</f>
        <v>0</v>
      </c>
      <c r="AA88" s="27">
        <f>+[1]ARAUCA!H88</f>
        <v>0</v>
      </c>
      <c r="AB88" s="27">
        <f>+[1]ARAUCA!G88</f>
        <v>0</v>
      </c>
      <c r="AC88" s="27">
        <f>+[1]ARAUCA!U88</f>
        <v>0</v>
      </c>
      <c r="AD88" s="27">
        <f>+[1]BOLIVAR!H88</f>
        <v>0</v>
      </c>
      <c r="AE88" s="27">
        <f>+[1]BOLIVAR!G88</f>
        <v>0</v>
      </c>
      <c r="AF88" s="27">
        <f>+[1]BOLIVAR!U88</f>
        <v>0</v>
      </c>
      <c r="AG88" s="27">
        <f>+[1]BOYACÁ!H88</f>
        <v>0</v>
      </c>
      <c r="AH88" s="27">
        <f>+[1]BOYACÁ!G88</f>
        <v>0</v>
      </c>
      <c r="AI88" s="27">
        <f>+[1]BOYACÁ!U88</f>
        <v>0</v>
      </c>
      <c r="AJ88" s="27">
        <f>+[1]CALDAS!H88</f>
        <v>25</v>
      </c>
      <c r="AK88" s="27">
        <f>+[1]CALDAS!G88</f>
        <v>0</v>
      </c>
      <c r="AL88" s="27">
        <f>+[1]CALDAS!U88</f>
        <v>0</v>
      </c>
      <c r="AM88" s="27">
        <f>+[1]CAQUETA!H88</f>
        <v>0</v>
      </c>
      <c r="AN88" s="27">
        <f>+[1]CAQUETA!G88</f>
        <v>0</v>
      </c>
      <c r="AO88" s="27">
        <f>+[1]CAQUETA!U88</f>
        <v>0</v>
      </c>
      <c r="AP88" s="27">
        <f>+[1]CASANARE!H88</f>
        <v>0</v>
      </c>
      <c r="AQ88" s="27">
        <f>+[1]CASANARE!G88</f>
        <v>0</v>
      </c>
      <c r="AR88" s="27">
        <f>+[1]CASANARE!U88</f>
        <v>0</v>
      </c>
      <c r="AS88" s="27">
        <f>+[1]CAUCA!H88</f>
        <v>0.3</v>
      </c>
      <c r="AT88" s="27">
        <f>+[1]CAUCA!G88</f>
        <v>0.3</v>
      </c>
      <c r="AU88" s="27">
        <f>+[1]CAUCA!U88</f>
        <v>0</v>
      </c>
      <c r="AV88" s="27">
        <f>+[1]CESAR!H88</f>
        <v>0</v>
      </c>
      <c r="AW88" s="27">
        <f>+[1]CESAR!G88</f>
        <v>0</v>
      </c>
      <c r="AX88" s="27">
        <f>+[1]CESAR!U88</f>
        <v>0</v>
      </c>
      <c r="AY88" s="27">
        <f>+[1]CHOCÓ!H88</f>
        <v>0</v>
      </c>
      <c r="AZ88" s="27">
        <f>+[1]CHOCÓ!G88</f>
        <v>0</v>
      </c>
      <c r="BA88" s="27">
        <f>+[1]CHOCÓ!U88</f>
        <v>0</v>
      </c>
      <c r="BB88" s="27">
        <f>+[1]CORDOBA!H88</f>
        <v>0</v>
      </c>
      <c r="BC88" s="27">
        <f>+[1]CORDOBA!G88</f>
        <v>0</v>
      </c>
      <c r="BD88" s="27">
        <f>+[1]CORDOBA!U88</f>
        <v>0</v>
      </c>
      <c r="BE88" s="27">
        <f>+[1]CUNDINAMARCA!H88</f>
        <v>11</v>
      </c>
      <c r="BF88" s="27">
        <f>+[1]CUNDINAMARCA!G88</f>
        <v>29.6</v>
      </c>
      <c r="BG88" s="27">
        <f>+[1]CUNDINAMARCA!U88</f>
        <v>8.86</v>
      </c>
      <c r="BH88" s="27">
        <f>+[1]GUAINIA!H88</f>
        <v>0</v>
      </c>
      <c r="BI88" s="27">
        <f>+[1]GUAINIA!G88</f>
        <v>0</v>
      </c>
      <c r="BJ88" s="27">
        <f>+[1]GUAINIA!U88</f>
        <v>0</v>
      </c>
      <c r="BK88" s="27">
        <f>+[1]GUAVIARE!H88</f>
        <v>0</v>
      </c>
      <c r="BL88" s="27">
        <f>+[1]GUAVIARE!G88</f>
        <v>0</v>
      </c>
      <c r="BM88" s="27">
        <f>+[1]GUAVIARE!U88</f>
        <v>0</v>
      </c>
      <c r="BN88" s="27">
        <f>+[1]HUILA!H88</f>
        <v>0</v>
      </c>
      <c r="BO88" s="27">
        <f>+[1]HUILA!G88</f>
        <v>0</v>
      </c>
      <c r="BP88" s="27">
        <f>+[1]HUILA!U88</f>
        <v>0</v>
      </c>
      <c r="BQ88" s="27">
        <f>+[1]GUAJIRA!H88</f>
        <v>0</v>
      </c>
      <c r="BR88" s="27">
        <f>+[1]GUAJIRA!G88</f>
        <v>0</v>
      </c>
      <c r="BS88" s="27">
        <f>+[1]GUAJIRA!U88</f>
        <v>0</v>
      </c>
      <c r="BT88" s="27">
        <f>+[1]MAGDALENA!H88</f>
        <v>0</v>
      </c>
      <c r="BU88" s="27">
        <f>+[1]MAGDALENA!G88</f>
        <v>0</v>
      </c>
      <c r="BV88" s="27">
        <f>+[1]MAGDALENA!U88</f>
        <v>0</v>
      </c>
      <c r="BW88" s="27">
        <f>+[1]META!H88</f>
        <v>0</v>
      </c>
      <c r="BX88" s="27">
        <f>+[1]META!G88</f>
        <v>0</v>
      </c>
      <c r="BY88" s="27">
        <f>+[1]META!U88</f>
        <v>0</v>
      </c>
      <c r="BZ88" s="27">
        <f>+[1]NARIÑO!H88</f>
        <v>0</v>
      </c>
      <c r="CA88" s="27">
        <f>+[1]NARIÑO!G88</f>
        <v>0</v>
      </c>
      <c r="CB88" s="27">
        <f>+[1]NARIÑO!U88</f>
        <v>0</v>
      </c>
      <c r="CC88" s="27">
        <f>+'[1]NORTE DE SANTANDER'!H88</f>
        <v>0</v>
      </c>
      <c r="CD88" s="27">
        <f>+'[1]NORTE DE SANTANDER'!G88</f>
        <v>0</v>
      </c>
      <c r="CE88" s="27">
        <f>+'[1]NORTE DE SANTANDER'!U88</f>
        <v>0</v>
      </c>
      <c r="CF88" s="27">
        <f>+[1]PUTUMAYO!H88</f>
        <v>0</v>
      </c>
      <c r="CG88" s="27">
        <f>+[1]PUTUMAYO!G88</f>
        <v>0</v>
      </c>
      <c r="CH88" s="27">
        <f>+[1]PUTUMAYO!U88</f>
        <v>0</v>
      </c>
      <c r="CI88" s="27">
        <f>+[1]QUINDIO!H88</f>
        <v>0</v>
      </c>
      <c r="CJ88" s="27">
        <f>+[1]QUINDIO!G88</f>
        <v>0</v>
      </c>
      <c r="CK88" s="27">
        <f>+[1]QUINDIO!U88</f>
        <v>0</v>
      </c>
      <c r="CL88" s="27">
        <f>+[1]RISARALDA!H88</f>
        <v>3</v>
      </c>
      <c r="CM88" s="27">
        <f>+[1]RISARALDA!G88</f>
        <v>10</v>
      </c>
      <c r="CN88" s="27">
        <f>+[1]RISARALDA!U88</f>
        <v>0</v>
      </c>
      <c r="CO88" s="27">
        <f>+'[1]SAN ANDRES'!H88</f>
        <v>0</v>
      </c>
      <c r="CP88" s="27">
        <f>+'[1]SAN ANDRES'!G88</f>
        <v>0</v>
      </c>
      <c r="CQ88" s="27">
        <f>+'[1]SAN ANDRES'!U88</f>
        <v>0</v>
      </c>
      <c r="CR88" s="27">
        <f>+[1]SANTANDER!H88</f>
        <v>10</v>
      </c>
      <c r="CS88" s="27">
        <f>+[1]SANTANDER!G88</f>
        <v>0</v>
      </c>
      <c r="CT88" s="27">
        <f>+[1]SANTANDER!U88</f>
        <v>0</v>
      </c>
      <c r="CU88" s="27">
        <f>+[1]SUCRE!H88</f>
        <v>0</v>
      </c>
      <c r="CV88" s="27">
        <f>+[1]SUCRE!G88</f>
        <v>0</v>
      </c>
      <c r="CW88" s="27">
        <f>+[1]SUCRE!U88</f>
        <v>0</v>
      </c>
      <c r="CX88" s="27">
        <f>+[1]TOLIMA!H88</f>
        <v>0</v>
      </c>
      <c r="CY88" s="27">
        <f>+[1]TOLIMA!G88</f>
        <v>0</v>
      </c>
      <c r="CZ88" s="27">
        <f>+[1]TOLIMA!U88</f>
        <v>0</v>
      </c>
      <c r="DA88" s="27">
        <f>+'[1]VALLE DEL CAUCA'!H88</f>
        <v>0</v>
      </c>
      <c r="DB88" s="27">
        <f>+'[1]VALLE DEL CAUCA'!G88</f>
        <v>0</v>
      </c>
      <c r="DC88" s="27">
        <f>+'[1]VALLE DEL CAUCA'!U88</f>
        <v>0</v>
      </c>
      <c r="DD88" s="27">
        <f>+[1]VAUPES!H88</f>
        <v>0</v>
      </c>
      <c r="DE88" s="27">
        <f>+[1]VAUPES!G88</f>
        <v>0</v>
      </c>
      <c r="DF88" s="27">
        <f>+[1]VAUPES!U88</f>
        <v>0</v>
      </c>
      <c r="DG88" s="27">
        <f>+[1]VICHADA!H88</f>
        <v>0</v>
      </c>
      <c r="DH88" s="27">
        <f>+[1]VICHADA!G88</f>
        <v>0</v>
      </c>
      <c r="DI88" s="27">
        <f>+[1]VICHADA!U88</f>
        <v>0</v>
      </c>
    </row>
    <row r="89" spans="1:113" s="28" customFormat="1" ht="45" customHeight="1" x14ac:dyDescent="0.2">
      <c r="A89" s="456" t="s">
        <v>317</v>
      </c>
      <c r="B89" s="457" t="s">
        <v>272</v>
      </c>
      <c r="C89" s="458" t="s">
        <v>318</v>
      </c>
      <c r="D89" s="59" t="s">
        <v>319</v>
      </c>
      <c r="E89" s="473" t="s">
        <v>320</v>
      </c>
      <c r="F89" s="459" t="s">
        <v>71</v>
      </c>
      <c r="G89" s="461">
        <f>+H89/I89</f>
        <v>1.0263151662197474</v>
      </c>
      <c r="H89" s="463">
        <f>+[1]AMAZONAS!U89+[1]ANTIOQUIA!U89+[1]ARAUCA!U89+[1]ATLÁNTICO!U89+[1]BOLIVAR!U89+[1]BOYACÁ!U89+[1]CALDAS!U89+[1]CAQUETA!U89+[1]CASANARE!U89+[1]CAUCA!U89+[1]CESAR!U89+[1]CHOCÓ!U89+[1]CORDOBA!U89+[1]CUNDINAMARCA!U89+[1]GUAINIA!U89+[1]GUAJIRA!U89+[1]GUAVIARE!U89+[1]HUILA!U89+[1]MAGDALENA!U89+[1]META!U89+[1]NARIÑO!U89+'[1]NORTE DE SANTANDER'!U89+[1]PUTUMAYO!U89+[1]QUINDIO!U89+[1]RISARALDA!U89+'[1]SAN ANDRES'!U89+[1]SANTANDER!U89+[1]SUCRE!U89+[1]TOLIMA!U89+'[1]VALLE DEL CAUCA'!U89+[1]VAUPES!U89+[1]VICHADA!U89</f>
        <v>39.000900000000009</v>
      </c>
      <c r="I89" s="463">
        <f>+[1]AMAZONAS!U90+[1]ANTIOQUIA!U90+[1]ARAUCA!U90+[1]ATLÁNTICO!U90+[1]BOLIVAR!U90+[1]BOYACÁ!U90+[1]CALDAS!U90+[1]CAQUETA!U90+[1]CASANARE!U90+[1]CAUCA!U90+[1]CESAR!U90+[1]CHOCÓ!U90+[1]CORDOBA!U90+[1]CUNDINAMARCA!U90+[1]GUAINIA!U90+[1]GUAJIRA!U90+[1]GUAVIARE!U90+[1]HUILA!U90+[1]MAGDALENA!U90+[1]META!U90+[1]NARIÑO!U90+'[1]NORTE DE SANTANDER'!U90+[1]PUTUMAYO!U90+[1]QUINDIO!U90+[1]RISARALDA!U90+'[1]SAN ANDRES'!U90+[1]SANTANDER!U90+[1]SUCRE!U90+[1]TOLIMA!U90+'[1]VALLE DEL CAUCA'!U90+[1]VAUPES!U90+[1]VICHADA!U90</f>
        <v>38.000900000000009</v>
      </c>
      <c r="J89" s="27">
        <f t="shared" si="53"/>
        <v>0</v>
      </c>
      <c r="K89" s="27">
        <f t="shared" si="54"/>
        <v>0</v>
      </c>
      <c r="L89" s="465">
        <f>+'[1]OFICINAS NACIONALES'!H89:H90</f>
        <v>0</v>
      </c>
      <c r="M89" s="465">
        <f>+'[1]OFICINAS NACIONALES'!G89:G90</f>
        <v>0</v>
      </c>
      <c r="N89" s="465">
        <f>+'[1]OFICINAS NACIONALES'!U89</f>
        <v>0</v>
      </c>
      <c r="O89" s="27">
        <f t="shared" si="55"/>
        <v>0</v>
      </c>
      <c r="P89" s="27">
        <f t="shared" ref="P89:P90" si="56">+S89+V89+Z89+AB89+AE89+AH89+AK89+AN89+AQ89+AT89+AW89+AZ89+BC89+BF89+BI89+BL89+BO89+BR89+BU89+BX89+CA89+CD89+CG89+CJ89+CM89+CP89+CS89+CV89+CY89+DB89+DE89+DH89</f>
        <v>0</v>
      </c>
      <c r="Q89" s="27">
        <f t="shared" si="55"/>
        <v>0</v>
      </c>
      <c r="R89" s="472"/>
      <c r="S89" s="472"/>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row>
    <row r="90" spans="1:113" s="28" customFormat="1" ht="45" customHeight="1" x14ac:dyDescent="0.2">
      <c r="A90" s="456"/>
      <c r="B90" s="457"/>
      <c r="C90" s="458"/>
      <c r="D90" s="59" t="s">
        <v>321</v>
      </c>
      <c r="E90" s="473"/>
      <c r="F90" s="460"/>
      <c r="G90" s="462"/>
      <c r="H90" s="464"/>
      <c r="I90" s="464"/>
      <c r="J90" s="27">
        <f t="shared" si="53"/>
        <v>0</v>
      </c>
      <c r="K90" s="27">
        <f t="shared" si="54"/>
        <v>0</v>
      </c>
      <c r="L90" s="466"/>
      <c r="M90" s="466"/>
      <c r="N90" s="466"/>
      <c r="O90" s="27">
        <f t="shared" si="55"/>
        <v>0</v>
      </c>
      <c r="P90" s="27">
        <f t="shared" si="56"/>
        <v>0</v>
      </c>
      <c r="Q90" s="27">
        <f t="shared" si="55"/>
        <v>0</v>
      </c>
      <c r="R90" s="472"/>
      <c r="S90" s="472"/>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row>
    <row r="91" spans="1:113" s="28" customFormat="1" ht="45" customHeight="1" x14ac:dyDescent="0.2">
      <c r="A91" s="21" t="s">
        <v>322</v>
      </c>
      <c r="B91" s="22" t="s">
        <v>272</v>
      </c>
      <c r="C91" s="23" t="s">
        <v>323</v>
      </c>
      <c r="D91" s="23" t="s">
        <v>324</v>
      </c>
      <c r="E91" s="23" t="s">
        <v>325</v>
      </c>
      <c r="F91" s="24" t="s">
        <v>58</v>
      </c>
      <c r="G91" s="25">
        <f t="shared" ref="G91:G94" si="57">K91/J91</f>
        <v>1.1441748896911352</v>
      </c>
      <c r="H91" s="26"/>
      <c r="I91" s="26"/>
      <c r="J91" s="27">
        <f t="shared" si="53"/>
        <v>12465</v>
      </c>
      <c r="K91" s="27">
        <f t="shared" si="54"/>
        <v>14262.140000000001</v>
      </c>
      <c r="L91" s="27">
        <f>+'[1]OFICINAS NACIONALES'!H91</f>
        <v>0</v>
      </c>
      <c r="M91" s="27">
        <f>+'[1]OFICINAS NACIONALES'!G91</f>
        <v>0</v>
      </c>
      <c r="N91" s="27">
        <f>+'[1]OFICINAS NACIONALES'!U91</f>
        <v>0</v>
      </c>
      <c r="O91" s="27">
        <f t="shared" si="55"/>
        <v>12465</v>
      </c>
      <c r="P91" s="27">
        <f t="shared" si="55"/>
        <v>13403.300000000001</v>
      </c>
      <c r="Q91" s="27">
        <f t="shared" si="55"/>
        <v>14262.140000000001</v>
      </c>
      <c r="R91" s="27">
        <f>+[1]AMAZONAS!H91</f>
        <v>0</v>
      </c>
      <c r="S91" s="27">
        <f>+[1]AMAZONAS!G91</f>
        <v>0</v>
      </c>
      <c r="T91" s="27">
        <f>+[1]AMAZONAS!U91</f>
        <v>0</v>
      </c>
      <c r="U91" s="27">
        <f>+[1]ANTIOQUIA!H91</f>
        <v>500</v>
      </c>
      <c r="V91" s="27">
        <f>+[1]ANTIOQUIA!G91</f>
        <v>988</v>
      </c>
      <c r="W91" s="27">
        <f>+[1]ANTIOQUIA!U91</f>
        <v>899.72</v>
      </c>
      <c r="X91" s="27">
        <f>+[1]ATLÁNTICO!H91</f>
        <v>0</v>
      </c>
      <c r="Y91" s="27">
        <f>+[1]ATLÁNTICO!G91</f>
        <v>0</v>
      </c>
      <c r="Z91" s="27">
        <f>+[1]ATLÁNTICO!U91</f>
        <v>0</v>
      </c>
      <c r="AA91" s="27">
        <f>+[1]ARAUCA!H91</f>
        <v>0</v>
      </c>
      <c r="AB91" s="27">
        <f>+[1]ARAUCA!G91</f>
        <v>0</v>
      </c>
      <c r="AC91" s="27">
        <f>+[1]ARAUCA!U91</f>
        <v>0</v>
      </c>
      <c r="AD91" s="27">
        <f>+[1]BOLIVAR!H91</f>
        <v>105</v>
      </c>
      <c r="AE91" s="27">
        <f>+[1]BOLIVAR!G91</f>
        <v>101</v>
      </c>
      <c r="AF91" s="27">
        <f>+[1]BOLIVAR!U91</f>
        <v>49</v>
      </c>
      <c r="AG91" s="27">
        <f>+[1]BOYACÁ!H91</f>
        <v>0</v>
      </c>
      <c r="AH91" s="27">
        <f>+[1]BOYACÁ!G91</f>
        <v>0</v>
      </c>
      <c r="AI91" s="27">
        <f>+[1]BOYACÁ!U91</f>
        <v>0</v>
      </c>
      <c r="AJ91" s="27">
        <f>+[1]CALDAS!H91</f>
        <v>2500</v>
      </c>
      <c r="AK91" s="27">
        <f>+[1]CALDAS!G91</f>
        <v>2915</v>
      </c>
      <c r="AL91" s="27">
        <f>+[1]CALDAS!U91</f>
        <v>2457.8999999999996</v>
      </c>
      <c r="AM91" s="27">
        <f>+[1]CAQUETA!H91</f>
        <v>300</v>
      </c>
      <c r="AN91" s="27">
        <f>+[1]CAQUETA!G91</f>
        <v>376</v>
      </c>
      <c r="AO91" s="27">
        <f>+[1]CAQUETA!U91</f>
        <v>280</v>
      </c>
      <c r="AP91" s="27">
        <f>+[1]CASANARE!H91</f>
        <v>450</v>
      </c>
      <c r="AQ91" s="27">
        <f>+[1]CASANARE!G91</f>
        <v>471</v>
      </c>
      <c r="AR91" s="27">
        <f>+[1]CASANARE!U91</f>
        <v>480</v>
      </c>
      <c r="AS91" s="27">
        <f>+[1]CAUCA!H91</f>
        <v>0</v>
      </c>
      <c r="AT91" s="27">
        <f>+[1]CAUCA!G91</f>
        <v>0</v>
      </c>
      <c r="AU91" s="27">
        <f>+[1]CAUCA!U91</f>
        <v>0</v>
      </c>
      <c r="AV91" s="27">
        <f>+[1]CESAR!H91</f>
        <v>920</v>
      </c>
      <c r="AW91" s="27">
        <f>+[1]CESAR!G91</f>
        <v>920</v>
      </c>
      <c r="AX91" s="27">
        <f>+[1]CESAR!U91</f>
        <v>905.75</v>
      </c>
      <c r="AY91" s="27">
        <f>+[1]CHOCÓ!H91</f>
        <v>0</v>
      </c>
      <c r="AZ91" s="27">
        <f>+[1]CHOCÓ!G91</f>
        <v>0</v>
      </c>
      <c r="BA91" s="27">
        <f>+[1]CHOCÓ!U91</f>
        <v>0</v>
      </c>
      <c r="BB91" s="27">
        <f>+[1]CORDOBA!H91</f>
        <v>0</v>
      </c>
      <c r="BC91" s="27">
        <f>+[1]CORDOBA!G91</f>
        <v>0</v>
      </c>
      <c r="BD91" s="27">
        <f>+[1]CORDOBA!U91</f>
        <v>0</v>
      </c>
      <c r="BE91" s="27">
        <f>+[1]CUNDINAMARCA!H91</f>
        <v>530</v>
      </c>
      <c r="BF91" s="27">
        <f>+[1]CUNDINAMARCA!G91</f>
        <v>524.1</v>
      </c>
      <c r="BG91" s="27">
        <f>+[1]CUNDINAMARCA!U91</f>
        <v>620.23</v>
      </c>
      <c r="BH91" s="27">
        <f>+[1]GUAINIA!H91</f>
        <v>0</v>
      </c>
      <c r="BI91" s="27">
        <f>+[1]GUAINIA!G91</f>
        <v>0</v>
      </c>
      <c r="BJ91" s="27">
        <f>+[1]GUAINIA!U91</f>
        <v>0</v>
      </c>
      <c r="BK91" s="27">
        <f>+[1]GUAVIARE!H91</f>
        <v>0</v>
      </c>
      <c r="BL91" s="27">
        <f>+[1]GUAVIARE!G91</f>
        <v>0</v>
      </c>
      <c r="BM91" s="27">
        <f>+[1]GUAVIARE!U91</f>
        <v>0</v>
      </c>
      <c r="BN91" s="27">
        <f>+[1]HUILA!H91</f>
        <v>1000</v>
      </c>
      <c r="BO91" s="27">
        <f>+[1]HUILA!G91</f>
        <v>1000</v>
      </c>
      <c r="BP91" s="27">
        <f>+[1]HUILA!U91</f>
        <v>1362.3000000000002</v>
      </c>
      <c r="BQ91" s="27">
        <f>+[1]GUAJIRA!H91</f>
        <v>100</v>
      </c>
      <c r="BR91" s="27">
        <f>+[1]GUAJIRA!G91</f>
        <v>60.5</v>
      </c>
      <c r="BS91" s="27">
        <f>+[1]GUAJIRA!U91</f>
        <v>97</v>
      </c>
      <c r="BT91" s="27">
        <f>+[1]MAGDALENA!H91</f>
        <v>680</v>
      </c>
      <c r="BU91" s="27">
        <f>+[1]MAGDALENA!G91</f>
        <v>400</v>
      </c>
      <c r="BV91" s="27">
        <f>+[1]MAGDALENA!U91</f>
        <v>631.1</v>
      </c>
      <c r="BW91" s="27">
        <f>+[1]META!H91</f>
        <v>0</v>
      </c>
      <c r="BX91" s="27">
        <f>+[1]META!G91</f>
        <v>0</v>
      </c>
      <c r="BY91" s="27">
        <f>+[1]META!U91</f>
        <v>0</v>
      </c>
      <c r="BZ91" s="27">
        <f>+[1]NARIÑO!H91</f>
        <v>210</v>
      </c>
      <c r="CA91" s="27">
        <f>+[1]NARIÑO!G91</f>
        <v>293</v>
      </c>
      <c r="CB91" s="27">
        <f>+[1]NARIÑO!U91</f>
        <v>261</v>
      </c>
      <c r="CC91" s="27">
        <f>+'[1]NORTE DE SANTANDER'!H91</f>
        <v>0</v>
      </c>
      <c r="CD91" s="27">
        <f>+'[1]NORTE DE SANTANDER'!G91</f>
        <v>0</v>
      </c>
      <c r="CE91" s="27">
        <f>+'[1]NORTE DE SANTANDER'!U91</f>
        <v>0</v>
      </c>
      <c r="CF91" s="27">
        <f>+[1]PUTUMAYO!H91</f>
        <v>30</v>
      </c>
      <c r="CG91" s="27">
        <f>+[1]PUTUMAYO!G91</f>
        <v>40</v>
      </c>
      <c r="CH91" s="27">
        <f>+[1]PUTUMAYO!U91</f>
        <v>30.75</v>
      </c>
      <c r="CI91" s="27">
        <f>+[1]QUINDIO!H91</f>
        <v>1480</v>
      </c>
      <c r="CJ91" s="27">
        <f>+[1]QUINDIO!G91</f>
        <v>1635</v>
      </c>
      <c r="CK91" s="27">
        <f>+[1]QUINDIO!U91</f>
        <v>1607.7900000000002</v>
      </c>
      <c r="CL91" s="27">
        <f>+[1]RISARALDA!H91</f>
        <v>1860</v>
      </c>
      <c r="CM91" s="27">
        <f>+[1]RISARALDA!G91</f>
        <v>1859.7</v>
      </c>
      <c r="CN91" s="27">
        <f>+[1]RISARALDA!U91</f>
        <v>2148.7999999999997</v>
      </c>
      <c r="CO91" s="27">
        <f>+'[1]SAN ANDRES'!H91</f>
        <v>0</v>
      </c>
      <c r="CP91" s="27">
        <f>+'[1]SAN ANDRES'!G91</f>
        <v>0</v>
      </c>
      <c r="CQ91" s="27">
        <f>+'[1]SAN ANDRES'!U91</f>
        <v>0</v>
      </c>
      <c r="CR91" s="27">
        <f>+[1]SANTANDER!H91</f>
        <v>480</v>
      </c>
      <c r="CS91" s="27">
        <f>+[1]SANTANDER!G91</f>
        <v>500</v>
      </c>
      <c r="CT91" s="27">
        <f>+[1]SANTANDER!U91</f>
        <v>385.2000000000001</v>
      </c>
      <c r="CU91" s="27">
        <f>+[1]SUCRE!H91</f>
        <v>0</v>
      </c>
      <c r="CV91" s="27">
        <f>+[1]SUCRE!G91</f>
        <v>0</v>
      </c>
      <c r="CW91" s="27">
        <f>+[1]SUCRE!U91</f>
        <v>0</v>
      </c>
      <c r="CX91" s="27">
        <f>+[1]TOLIMA!H91</f>
        <v>120</v>
      </c>
      <c r="CY91" s="27">
        <f>+[1]TOLIMA!G91</f>
        <v>120</v>
      </c>
      <c r="CZ91" s="27">
        <f>+[1]TOLIMA!U91</f>
        <v>847</v>
      </c>
      <c r="DA91" s="27">
        <f>+'[1]VALLE DEL CAUCA'!H91</f>
        <v>1200</v>
      </c>
      <c r="DB91" s="27">
        <f>+'[1]VALLE DEL CAUCA'!G91</f>
        <v>1200</v>
      </c>
      <c r="DC91" s="27">
        <f>+'[1]VALLE DEL CAUCA'!U91</f>
        <v>1198.5999999999999</v>
      </c>
      <c r="DD91" s="27">
        <f>+[1]VAUPES!H91</f>
        <v>0</v>
      </c>
      <c r="DE91" s="27">
        <f>+[1]VAUPES!G91</f>
        <v>0</v>
      </c>
      <c r="DF91" s="27">
        <f>+[1]VAUPES!U91</f>
        <v>0</v>
      </c>
      <c r="DG91" s="27">
        <f>+[1]VICHADA!H91</f>
        <v>0</v>
      </c>
      <c r="DH91" s="27">
        <f>+[1]VICHADA!G91</f>
        <v>0</v>
      </c>
      <c r="DI91" s="27">
        <f>+[1]VICHADA!U91</f>
        <v>0</v>
      </c>
    </row>
    <row r="92" spans="1:113" ht="45" customHeight="1" x14ac:dyDescent="0.2">
      <c r="A92" s="21" t="s">
        <v>326</v>
      </c>
      <c r="B92" s="22" t="s">
        <v>272</v>
      </c>
      <c r="C92" s="23" t="s">
        <v>327</v>
      </c>
      <c r="D92" s="23" t="s">
        <v>324</v>
      </c>
      <c r="E92" s="23" t="s">
        <v>328</v>
      </c>
      <c r="F92" s="24" t="s">
        <v>58</v>
      </c>
      <c r="G92" s="25">
        <f t="shared" si="57"/>
        <v>1.0745620046024034</v>
      </c>
      <c r="H92" s="26"/>
      <c r="I92" s="26"/>
      <c r="J92" s="27">
        <f t="shared" si="53"/>
        <v>5866.5</v>
      </c>
      <c r="K92" s="27">
        <f t="shared" si="54"/>
        <v>6303.9179999999997</v>
      </c>
      <c r="L92" s="27">
        <f>+'[1]OFICINAS NACIONALES'!H92</f>
        <v>0</v>
      </c>
      <c r="M92" s="27">
        <f>+'[1]OFICINAS NACIONALES'!G92</f>
        <v>0</v>
      </c>
      <c r="N92" s="27">
        <f>+'[1]OFICINAS NACIONALES'!U92</f>
        <v>0</v>
      </c>
      <c r="O92" s="27">
        <f t="shared" ref="O92:Q94" si="58">+R92+U92+X92+AA92+AD92+AG92+AJ92+AM92+AP92+AS92+AV92+AY92+BB92+BE92+BH92+BK92+BN92+BQ92+BT92+BW92+BZ92+CC92+CF92+CI92+CL92+CO92+CR92+CU92+CX92+DA92+DD92+DG92</f>
        <v>5866.5</v>
      </c>
      <c r="P92" s="27">
        <f t="shared" si="58"/>
        <v>5861.5</v>
      </c>
      <c r="Q92" s="27">
        <f t="shared" si="58"/>
        <v>6303.9179999999997</v>
      </c>
      <c r="R92" s="27">
        <f>+[1]AMAZONAS!H92</f>
        <v>200</v>
      </c>
      <c r="S92" s="27">
        <f>+[1]AMAZONAS!G92</f>
        <v>200</v>
      </c>
      <c r="T92" s="27">
        <f>+[1]AMAZONAS!U92</f>
        <v>220</v>
      </c>
      <c r="U92" s="27">
        <f>+[1]ANTIOQUIA!H92</f>
        <v>150</v>
      </c>
      <c r="V92" s="27">
        <f>+[1]ANTIOQUIA!G92</f>
        <v>150</v>
      </c>
      <c r="W92" s="27">
        <f>+[1]ANTIOQUIA!U92</f>
        <v>151</v>
      </c>
      <c r="X92" s="27">
        <f>+[1]ATLÁNTICO!H92</f>
        <v>70</v>
      </c>
      <c r="Y92" s="27">
        <f>+[1]ATLÁNTICO!G92</f>
        <v>64</v>
      </c>
      <c r="Z92" s="27">
        <f>+[1]ATLÁNTICO!U92</f>
        <v>88</v>
      </c>
      <c r="AA92" s="27">
        <f>+[1]ARAUCA!H92</f>
        <v>100</v>
      </c>
      <c r="AB92" s="27">
        <f>+[1]ARAUCA!G92</f>
        <v>102</v>
      </c>
      <c r="AC92" s="27">
        <f>+[1]ARAUCA!U92</f>
        <v>107</v>
      </c>
      <c r="AD92" s="27">
        <f>+[1]BOLIVAR!H92</f>
        <v>91</v>
      </c>
      <c r="AE92" s="27">
        <f>+[1]BOLIVAR!G92</f>
        <v>91</v>
      </c>
      <c r="AF92" s="27">
        <f>+[1]BOLIVAR!U92</f>
        <v>61</v>
      </c>
      <c r="AG92" s="27">
        <f>+[1]BOYACÁ!H92</f>
        <v>0</v>
      </c>
      <c r="AH92" s="27">
        <f>+[1]BOYACÁ!G92</f>
        <v>0</v>
      </c>
      <c r="AI92" s="27">
        <f>+[1]BOYACÁ!U92</f>
        <v>0</v>
      </c>
      <c r="AJ92" s="27">
        <f>+[1]CALDAS!H92</f>
        <v>0</v>
      </c>
      <c r="AK92" s="27">
        <f>+[1]CALDAS!G92</f>
        <v>0</v>
      </c>
      <c r="AL92" s="27">
        <f>+[1]CALDAS!U92</f>
        <v>0</v>
      </c>
      <c r="AM92" s="27">
        <f>+[1]CAQUETA!H92</f>
        <v>0</v>
      </c>
      <c r="AN92" s="27">
        <f>+[1]CAQUETA!G92</f>
        <v>0</v>
      </c>
      <c r="AO92" s="27">
        <f>+[1]CAQUETA!U92</f>
        <v>0</v>
      </c>
      <c r="AP92" s="27">
        <f>+[1]CASANARE!H92</f>
        <v>0</v>
      </c>
      <c r="AQ92" s="27">
        <f>+[1]CASANARE!G92</f>
        <v>0</v>
      </c>
      <c r="AR92" s="27">
        <f>+[1]CASANARE!U92</f>
        <v>0</v>
      </c>
      <c r="AS92" s="27">
        <f>+[1]CAUCA!H92</f>
        <v>0</v>
      </c>
      <c r="AT92" s="27">
        <f>+[1]CAUCA!G92</f>
        <v>0</v>
      </c>
      <c r="AU92" s="27">
        <f>+[1]CAUCA!U92</f>
        <v>0</v>
      </c>
      <c r="AV92" s="27">
        <f>+[1]CESAR!H92</f>
        <v>0</v>
      </c>
      <c r="AW92" s="27">
        <f>+[1]CESAR!G92</f>
        <v>0</v>
      </c>
      <c r="AX92" s="27">
        <f>+[1]CESAR!U92</f>
        <v>0</v>
      </c>
      <c r="AY92" s="27">
        <f>+[1]CHOCÓ!H92</f>
        <v>0</v>
      </c>
      <c r="AZ92" s="27">
        <f>+[1]CHOCÓ!G92</f>
        <v>0</v>
      </c>
      <c r="BA92" s="27">
        <f>+[1]CHOCÓ!U92</f>
        <v>0</v>
      </c>
      <c r="BB92" s="27">
        <f>+[1]CORDOBA!H92</f>
        <v>1200</v>
      </c>
      <c r="BC92" s="27">
        <f>+[1]CORDOBA!G92</f>
        <v>1200</v>
      </c>
      <c r="BD92" s="27">
        <f>+[1]CORDOBA!U92</f>
        <v>1542.3000000000002</v>
      </c>
      <c r="BE92" s="27">
        <f>+[1]CUNDINAMARCA!H92</f>
        <v>0</v>
      </c>
      <c r="BF92" s="27">
        <f>+[1]CUNDINAMARCA!G92</f>
        <v>0</v>
      </c>
      <c r="BG92" s="27">
        <f>+[1]CUNDINAMARCA!U92</f>
        <v>0</v>
      </c>
      <c r="BH92" s="27">
        <f>+[1]GUAINIA!H92</f>
        <v>4.5</v>
      </c>
      <c r="BI92" s="27">
        <f>+[1]GUAINIA!G92</f>
        <v>0</v>
      </c>
      <c r="BJ92" s="27">
        <f>+[1]GUAINIA!U92</f>
        <v>4.5</v>
      </c>
      <c r="BK92" s="27">
        <f>+[1]GUAVIARE!H92</f>
        <v>0</v>
      </c>
      <c r="BL92" s="27">
        <f>+[1]GUAVIARE!G92</f>
        <v>0</v>
      </c>
      <c r="BM92" s="27">
        <f>+[1]GUAVIARE!U92</f>
        <v>0</v>
      </c>
      <c r="BN92" s="27">
        <f>+[1]HUILA!H92</f>
        <v>0</v>
      </c>
      <c r="BO92" s="27">
        <f>+[1]HUILA!G92</f>
        <v>0</v>
      </c>
      <c r="BP92" s="27">
        <f>+[1]HUILA!U92</f>
        <v>0</v>
      </c>
      <c r="BQ92" s="27">
        <f>+[1]GUAJIRA!H92</f>
        <v>50</v>
      </c>
      <c r="BR92" s="27">
        <f>+[1]GUAJIRA!G92</f>
        <v>35.5</v>
      </c>
      <c r="BS92" s="27">
        <f>+[1]GUAJIRA!U92</f>
        <v>118</v>
      </c>
      <c r="BT92" s="27">
        <f>+[1]MAGDALENA!H92</f>
        <v>30</v>
      </c>
      <c r="BU92" s="27">
        <f>+[1]MAGDALENA!G92</f>
        <v>10</v>
      </c>
      <c r="BV92" s="27">
        <f>+[1]MAGDALENA!U92</f>
        <v>0</v>
      </c>
      <c r="BW92" s="27">
        <f>+[1]META!H92</f>
        <v>200</v>
      </c>
      <c r="BX92" s="27">
        <f>+[1]META!G92</f>
        <v>252</v>
      </c>
      <c r="BY92" s="27">
        <f>+[1]META!U92</f>
        <v>314.69</v>
      </c>
      <c r="BZ92" s="27">
        <f>+[1]NARIÑO!H92</f>
        <v>0</v>
      </c>
      <c r="CA92" s="27">
        <f>+[1]NARIÑO!G92</f>
        <v>0</v>
      </c>
      <c r="CB92" s="27">
        <f>+[1]NARIÑO!U92</f>
        <v>0</v>
      </c>
      <c r="CC92" s="27">
        <f>+'[1]NORTE DE SANTANDER'!H92</f>
        <v>0</v>
      </c>
      <c r="CD92" s="27">
        <f>+'[1]NORTE DE SANTANDER'!G92</f>
        <v>0</v>
      </c>
      <c r="CE92" s="27">
        <f>+'[1]NORTE DE SANTANDER'!U92</f>
        <v>0</v>
      </c>
      <c r="CF92" s="27">
        <f>+[1]PUTUMAYO!H92</f>
        <v>10</v>
      </c>
      <c r="CG92" s="27">
        <f>+[1]PUTUMAYO!G92</f>
        <v>12</v>
      </c>
      <c r="CH92" s="27">
        <f>+[1]PUTUMAYO!U92</f>
        <v>18.75</v>
      </c>
      <c r="CI92" s="27">
        <f>+[1]QUINDIO!H92</f>
        <v>0</v>
      </c>
      <c r="CJ92" s="27">
        <f>+[1]QUINDIO!G92</f>
        <v>0</v>
      </c>
      <c r="CK92" s="27">
        <f>+[1]QUINDIO!U92</f>
        <v>0</v>
      </c>
      <c r="CL92" s="27">
        <f>+[1]RISARALDA!H92</f>
        <v>0</v>
      </c>
      <c r="CM92" s="27">
        <f>+[1]RISARALDA!G92</f>
        <v>0</v>
      </c>
      <c r="CN92" s="27">
        <f>+[1]RISARALDA!U92</f>
        <v>0</v>
      </c>
      <c r="CO92" s="27">
        <f>+'[1]SAN ANDRES'!H92</f>
        <v>8</v>
      </c>
      <c r="CP92" s="27">
        <f>+'[1]SAN ANDRES'!G92</f>
        <v>4</v>
      </c>
      <c r="CQ92" s="27">
        <f>+'[1]SAN ANDRES'!U92</f>
        <v>1.6780000000000004</v>
      </c>
      <c r="CR92" s="27">
        <f>+[1]SANTANDER!H92</f>
        <v>0</v>
      </c>
      <c r="CS92" s="27">
        <f>+[1]SANTANDER!G92</f>
        <v>0</v>
      </c>
      <c r="CT92" s="27">
        <f>+[1]SANTANDER!U92</f>
        <v>0</v>
      </c>
      <c r="CU92" s="27">
        <f>+[1]SUCRE!H92</f>
        <v>3500</v>
      </c>
      <c r="CV92" s="27">
        <f>+[1]SUCRE!G92</f>
        <v>3500</v>
      </c>
      <c r="CW92" s="27">
        <f>+[1]SUCRE!U92</f>
        <v>3427</v>
      </c>
      <c r="CX92" s="27">
        <f>+[1]TOLIMA!H92</f>
        <v>0</v>
      </c>
      <c r="CY92" s="27">
        <f>+[1]TOLIMA!G92</f>
        <v>0</v>
      </c>
      <c r="CZ92" s="27">
        <f>+[1]TOLIMA!U92</f>
        <v>0</v>
      </c>
      <c r="DA92" s="27">
        <f>+'[1]VALLE DEL CAUCA'!H92</f>
        <v>0</v>
      </c>
      <c r="DB92" s="27">
        <f>+'[1]VALLE DEL CAUCA'!G92</f>
        <v>0</v>
      </c>
      <c r="DC92" s="27">
        <f>+'[1]VALLE DEL CAUCA'!U92</f>
        <v>0</v>
      </c>
      <c r="DD92" s="27">
        <f>+[1]VAUPES!H92</f>
        <v>250</v>
      </c>
      <c r="DE92" s="27">
        <f>+[1]VAUPES!G92</f>
        <v>241</v>
      </c>
      <c r="DF92" s="27">
        <f>+[1]VAUPES!U92</f>
        <v>250</v>
      </c>
      <c r="DG92" s="27">
        <f>+[1]VICHADA!H92</f>
        <v>3</v>
      </c>
      <c r="DH92" s="27">
        <f>+[1]VICHADA!G92</f>
        <v>0</v>
      </c>
      <c r="DI92" s="27">
        <f>+[1]VICHADA!U92</f>
        <v>0</v>
      </c>
    </row>
    <row r="93" spans="1:113" ht="45" customHeight="1" x14ac:dyDescent="0.2">
      <c r="A93" s="21" t="s">
        <v>329</v>
      </c>
      <c r="B93" s="22" t="s">
        <v>272</v>
      </c>
      <c r="C93" s="23" t="s">
        <v>330</v>
      </c>
      <c r="D93" s="23" t="s">
        <v>324</v>
      </c>
      <c r="E93" s="23" t="s">
        <v>331</v>
      </c>
      <c r="F93" s="24" t="s">
        <v>58</v>
      </c>
      <c r="G93" s="25">
        <f t="shared" si="57"/>
        <v>1.0997443915703602</v>
      </c>
      <c r="H93" s="26"/>
      <c r="I93" s="26"/>
      <c r="J93" s="27">
        <f t="shared" si="53"/>
        <v>14710</v>
      </c>
      <c r="K93" s="27">
        <f t="shared" si="54"/>
        <v>16177.24</v>
      </c>
      <c r="L93" s="27">
        <f>+'[1]OFICINAS NACIONALES'!H93</f>
        <v>0</v>
      </c>
      <c r="M93" s="27">
        <f>+'[1]OFICINAS NACIONALES'!G93</f>
        <v>0</v>
      </c>
      <c r="N93" s="27">
        <f>+'[1]OFICINAS NACIONALES'!U93</f>
        <v>0</v>
      </c>
      <c r="O93" s="27">
        <f t="shared" si="58"/>
        <v>14710</v>
      </c>
      <c r="P93" s="27">
        <f t="shared" si="58"/>
        <v>14922.5</v>
      </c>
      <c r="Q93" s="27">
        <f t="shared" si="58"/>
        <v>16177.24</v>
      </c>
      <c r="R93" s="27">
        <f>+[1]AMAZONAS!H93</f>
        <v>0</v>
      </c>
      <c r="S93" s="27">
        <f>+[1]AMAZONAS!G93</f>
        <v>0</v>
      </c>
      <c r="T93" s="27">
        <f>+[1]AMAZONAS!U93</f>
        <v>0</v>
      </c>
      <c r="U93" s="27">
        <f>+[1]ANTIOQUIA!H93</f>
        <v>0</v>
      </c>
      <c r="V93" s="27">
        <f>+[1]ANTIOQUIA!G93</f>
        <v>0</v>
      </c>
      <c r="W93" s="27">
        <f>+[1]ANTIOQUIA!U93</f>
        <v>0</v>
      </c>
      <c r="X93" s="27">
        <f>+[1]ATLÁNTICO!H93</f>
        <v>90</v>
      </c>
      <c r="Y93" s="27">
        <f>+[1]ATLÁNTICO!G93</f>
        <v>84</v>
      </c>
      <c r="Z93" s="27">
        <f>+[1]ATLÁNTICO!U93</f>
        <v>223.28</v>
      </c>
      <c r="AA93" s="27">
        <f>+[1]ARAUCA!H93</f>
        <v>0</v>
      </c>
      <c r="AB93" s="27">
        <f>+[1]ARAUCA!G93</f>
        <v>0</v>
      </c>
      <c r="AC93" s="27">
        <f>+[1]ARAUCA!U93</f>
        <v>0</v>
      </c>
      <c r="AD93" s="27">
        <f>+[1]BOLIVAR!H93</f>
        <v>0</v>
      </c>
      <c r="AE93" s="27">
        <f>+[1]BOLIVAR!G93</f>
        <v>0</v>
      </c>
      <c r="AF93" s="27">
        <f>+[1]BOLIVAR!U93</f>
        <v>0</v>
      </c>
      <c r="AG93" s="27">
        <f>+[1]BOYACÁ!H93</f>
        <v>100</v>
      </c>
      <c r="AH93" s="27">
        <f>+[1]BOYACÁ!G93</f>
        <v>0</v>
      </c>
      <c r="AI93" s="27">
        <f>+[1]BOYACÁ!U93</f>
        <v>164.2</v>
      </c>
      <c r="AJ93" s="27">
        <f>+[1]CALDAS!H93</f>
        <v>0</v>
      </c>
      <c r="AK93" s="27">
        <f>+[1]CALDAS!G93</f>
        <v>0</v>
      </c>
      <c r="AL93" s="27">
        <f>+[1]CALDAS!U93</f>
        <v>0</v>
      </c>
      <c r="AM93" s="27">
        <f>+[1]CAQUETA!H93</f>
        <v>0</v>
      </c>
      <c r="AN93" s="27">
        <f>+[1]CAQUETA!G93</f>
        <v>0</v>
      </c>
      <c r="AO93" s="27">
        <f>+[1]CAQUETA!U93</f>
        <v>0</v>
      </c>
      <c r="AP93" s="27">
        <f>+[1]CASANARE!H93</f>
        <v>100</v>
      </c>
      <c r="AQ93" s="27">
        <f>+[1]CASANARE!G93</f>
        <v>0</v>
      </c>
      <c r="AR93" s="27">
        <f>+[1]CASANARE!U93</f>
        <v>99.5</v>
      </c>
      <c r="AS93" s="27">
        <f>+[1]CAUCA!H93</f>
        <v>0</v>
      </c>
      <c r="AT93" s="27">
        <f>+[1]CAUCA!G93</f>
        <v>0</v>
      </c>
      <c r="AU93" s="27">
        <f>+[1]CAUCA!U93</f>
        <v>0</v>
      </c>
      <c r="AV93" s="27">
        <f>+[1]CESAR!H93</f>
        <v>4700</v>
      </c>
      <c r="AW93" s="27">
        <f>+[1]CESAR!G93</f>
        <v>4702</v>
      </c>
      <c r="AX93" s="27">
        <f>+[1]CESAR!U93</f>
        <v>4140.5</v>
      </c>
      <c r="AY93" s="27">
        <f>+[1]CHOCÓ!H93</f>
        <v>0</v>
      </c>
      <c r="AZ93" s="27">
        <f>+[1]CHOCÓ!G93</f>
        <v>0</v>
      </c>
      <c r="BA93" s="27">
        <f>+[1]CHOCÓ!U93</f>
        <v>0</v>
      </c>
      <c r="BB93" s="27">
        <f>+[1]CORDOBA!H93</f>
        <v>7000</v>
      </c>
      <c r="BC93" s="27">
        <f>+[1]CORDOBA!G93</f>
        <v>8000</v>
      </c>
      <c r="BD93" s="27">
        <f>+[1]CORDOBA!U93</f>
        <v>8281.6</v>
      </c>
      <c r="BE93" s="27">
        <f>+[1]CUNDINAMARCA!H93</f>
        <v>0</v>
      </c>
      <c r="BF93" s="27">
        <f>+[1]CUNDINAMARCA!G93</f>
        <v>0</v>
      </c>
      <c r="BG93" s="27">
        <f>+[1]CUNDINAMARCA!U93</f>
        <v>0</v>
      </c>
      <c r="BH93" s="27">
        <f>+[1]GUAINIA!H93</f>
        <v>0</v>
      </c>
      <c r="BI93" s="27">
        <f>+[1]GUAINIA!G93</f>
        <v>0</v>
      </c>
      <c r="BJ93" s="27">
        <f>+[1]GUAINIA!U93</f>
        <v>0</v>
      </c>
      <c r="BK93" s="27">
        <f>+[1]GUAVIARE!H93</f>
        <v>0</v>
      </c>
      <c r="BL93" s="27">
        <f>+[1]GUAVIARE!G93</f>
        <v>0</v>
      </c>
      <c r="BM93" s="27">
        <f>+[1]GUAVIARE!U93</f>
        <v>0</v>
      </c>
      <c r="BN93" s="27">
        <f>+[1]HUILA!H93</f>
        <v>850</v>
      </c>
      <c r="BO93" s="27">
        <f>+[1]HUILA!G93</f>
        <v>850</v>
      </c>
      <c r="BP93" s="27">
        <f>+[1]HUILA!U93</f>
        <v>1096.1600000000001</v>
      </c>
      <c r="BQ93" s="27">
        <f>+[1]GUAJIRA!H93</f>
        <v>100</v>
      </c>
      <c r="BR93" s="27">
        <f>+[1]GUAJIRA!G93</f>
        <v>36</v>
      </c>
      <c r="BS93" s="27">
        <f>+[1]GUAJIRA!U93</f>
        <v>264</v>
      </c>
      <c r="BT93" s="27">
        <f>+[1]MAGDALENA!H93</f>
        <v>0</v>
      </c>
      <c r="BU93" s="27">
        <f>+[1]MAGDALENA!G93</f>
        <v>0</v>
      </c>
      <c r="BV93" s="27">
        <f>+[1]MAGDALENA!U93</f>
        <v>0</v>
      </c>
      <c r="BW93" s="27">
        <f>+[1]META!H93</f>
        <v>0</v>
      </c>
      <c r="BX93" s="27">
        <f>+[1]META!G93</f>
        <v>0</v>
      </c>
      <c r="BY93" s="27">
        <f>+[1]META!U93</f>
        <v>0</v>
      </c>
      <c r="BZ93" s="27">
        <f>+[1]NARIÑO!H93</f>
        <v>0</v>
      </c>
      <c r="CA93" s="27">
        <f>+[1]NARIÑO!G93</f>
        <v>0</v>
      </c>
      <c r="CB93" s="27">
        <f>+[1]NARIÑO!U93</f>
        <v>0</v>
      </c>
      <c r="CC93" s="27">
        <f>+'[1]NORTE DE SANTANDER'!H93</f>
        <v>0</v>
      </c>
      <c r="CD93" s="27">
        <f>+'[1]NORTE DE SANTANDER'!G93</f>
        <v>0</v>
      </c>
      <c r="CE93" s="27">
        <f>+'[1]NORTE DE SANTANDER'!U93</f>
        <v>0</v>
      </c>
      <c r="CF93" s="27">
        <f>+[1]PUTUMAYO!H93</f>
        <v>20</v>
      </c>
      <c r="CG93" s="27">
        <f>+[1]PUTUMAYO!G93</f>
        <v>20.5</v>
      </c>
      <c r="CH93" s="27">
        <f>+[1]PUTUMAYO!U93</f>
        <v>29.5</v>
      </c>
      <c r="CI93" s="27">
        <f>+[1]QUINDIO!H93</f>
        <v>0</v>
      </c>
      <c r="CJ93" s="27">
        <f>+[1]QUINDIO!G93</f>
        <v>0</v>
      </c>
      <c r="CK93" s="27">
        <f>+[1]QUINDIO!U93</f>
        <v>0</v>
      </c>
      <c r="CL93" s="27">
        <f>+[1]RISARALDA!H93</f>
        <v>0</v>
      </c>
      <c r="CM93" s="27">
        <f>+[1]RISARALDA!G93</f>
        <v>0</v>
      </c>
      <c r="CN93" s="27">
        <f>+[1]RISARALDA!U93</f>
        <v>0</v>
      </c>
      <c r="CO93" s="27">
        <f>+'[1]SAN ANDRES'!H93</f>
        <v>0</v>
      </c>
      <c r="CP93" s="27">
        <f>+'[1]SAN ANDRES'!G93</f>
        <v>0</v>
      </c>
      <c r="CQ93" s="27">
        <f>+'[1]SAN ANDRES'!U93</f>
        <v>0</v>
      </c>
      <c r="CR93" s="27">
        <f>+[1]SANTANDER!H93</f>
        <v>200</v>
      </c>
      <c r="CS93" s="27">
        <f>+[1]SANTANDER!G93</f>
        <v>130</v>
      </c>
      <c r="CT93" s="27">
        <f>+[1]SANTANDER!U93</f>
        <v>263.5</v>
      </c>
      <c r="CU93" s="27">
        <f>+[1]SUCRE!H93</f>
        <v>1300</v>
      </c>
      <c r="CV93" s="27">
        <f>+[1]SUCRE!G93</f>
        <v>1100</v>
      </c>
      <c r="CW93" s="27">
        <f>+[1]SUCRE!U93</f>
        <v>1300</v>
      </c>
      <c r="CX93" s="27">
        <f>+[1]TOLIMA!H93</f>
        <v>200</v>
      </c>
      <c r="CY93" s="27">
        <f>+[1]TOLIMA!G93</f>
        <v>0</v>
      </c>
      <c r="CZ93" s="27">
        <f>+[1]TOLIMA!U93</f>
        <v>315</v>
      </c>
      <c r="DA93" s="27">
        <f>+'[1]VALLE DEL CAUCA'!H93</f>
        <v>0</v>
      </c>
      <c r="DB93" s="27">
        <f>+'[1]VALLE DEL CAUCA'!G93</f>
        <v>0</v>
      </c>
      <c r="DC93" s="27">
        <f>+'[1]VALLE DEL CAUCA'!U93</f>
        <v>0</v>
      </c>
      <c r="DD93" s="27">
        <f>+[1]VAUPES!H93</f>
        <v>0</v>
      </c>
      <c r="DE93" s="27">
        <f>+[1]VAUPES!G93</f>
        <v>0</v>
      </c>
      <c r="DF93" s="27">
        <f>+[1]VAUPES!U93</f>
        <v>0</v>
      </c>
      <c r="DG93" s="27">
        <f>+[1]VICHADA!H93</f>
        <v>50</v>
      </c>
      <c r="DH93" s="27">
        <f>+[1]VICHADA!G93</f>
        <v>0</v>
      </c>
      <c r="DI93" s="27">
        <f>+[1]VICHADA!U93</f>
        <v>0</v>
      </c>
    </row>
    <row r="94" spans="1:113" ht="45" customHeight="1" x14ac:dyDescent="0.2">
      <c r="A94" s="21" t="s">
        <v>332</v>
      </c>
      <c r="B94" s="22" t="s">
        <v>272</v>
      </c>
      <c r="C94" s="23" t="s">
        <v>333</v>
      </c>
      <c r="D94" s="23" t="s">
        <v>324</v>
      </c>
      <c r="E94" s="23" t="s">
        <v>331</v>
      </c>
      <c r="F94" s="24" t="s">
        <v>58</v>
      </c>
      <c r="G94" s="25">
        <f t="shared" si="57"/>
        <v>1.1971851851851851</v>
      </c>
      <c r="H94" s="26"/>
      <c r="I94" s="26"/>
      <c r="J94" s="27">
        <f t="shared" si="53"/>
        <v>810</v>
      </c>
      <c r="K94" s="27">
        <f t="shared" si="54"/>
        <v>969.71999999999991</v>
      </c>
      <c r="L94" s="27">
        <f>+'[1]OFICINAS NACIONALES'!H94</f>
        <v>0</v>
      </c>
      <c r="M94" s="27">
        <f>+'[1]OFICINAS NACIONALES'!G94</f>
        <v>0</v>
      </c>
      <c r="N94" s="27">
        <f>+'[1]OFICINAS NACIONALES'!U94</f>
        <v>0</v>
      </c>
      <c r="O94" s="27">
        <f t="shared" si="58"/>
        <v>810</v>
      </c>
      <c r="P94" s="27">
        <f t="shared" si="58"/>
        <v>1064</v>
      </c>
      <c r="Q94" s="27">
        <f t="shared" si="58"/>
        <v>969.71999999999991</v>
      </c>
      <c r="R94" s="27">
        <f>+[1]AMAZONAS!H94</f>
        <v>0</v>
      </c>
      <c r="S94" s="27">
        <f>+[1]AMAZONAS!G94</f>
        <v>0</v>
      </c>
      <c r="T94" s="27">
        <f>+[1]AMAZONAS!U94</f>
        <v>0</v>
      </c>
      <c r="U94" s="27">
        <f>+[1]ANTIOQUIA!H94</f>
        <v>0</v>
      </c>
      <c r="V94" s="27">
        <f>+[1]ANTIOQUIA!G94</f>
        <v>0</v>
      </c>
      <c r="W94" s="27">
        <f>+[1]ANTIOQUIA!U94</f>
        <v>0</v>
      </c>
      <c r="X94" s="27">
        <f>+[1]ATLÁNTICO!H94</f>
        <v>0</v>
      </c>
      <c r="Y94" s="27">
        <f>+[1]ATLÁNTICO!G94</f>
        <v>0</v>
      </c>
      <c r="Z94" s="27">
        <f>+[1]ATLÁNTICO!U94</f>
        <v>0</v>
      </c>
      <c r="AA94" s="27">
        <f>+[1]ARAUCA!H94</f>
        <v>0</v>
      </c>
      <c r="AB94" s="27">
        <f>+[1]ARAUCA!G94</f>
        <v>0</v>
      </c>
      <c r="AC94" s="27">
        <f>+[1]ARAUCA!U94</f>
        <v>0</v>
      </c>
      <c r="AD94" s="27">
        <f>+[1]BOLIVAR!H94</f>
        <v>0</v>
      </c>
      <c r="AE94" s="27">
        <f>+[1]BOLIVAR!G94</f>
        <v>0</v>
      </c>
      <c r="AF94" s="27">
        <f>+[1]BOLIVAR!U94</f>
        <v>0</v>
      </c>
      <c r="AG94" s="27">
        <f>+[1]BOYACÁ!H94</f>
        <v>0</v>
      </c>
      <c r="AH94" s="27">
        <f>+[1]BOYACÁ!G94</f>
        <v>0</v>
      </c>
      <c r="AI94" s="27">
        <f>+[1]BOYACÁ!U94</f>
        <v>0</v>
      </c>
      <c r="AJ94" s="27">
        <f>+[1]CALDAS!H94</f>
        <v>0</v>
      </c>
      <c r="AK94" s="27">
        <f>+[1]CALDAS!G94</f>
        <v>0</v>
      </c>
      <c r="AL94" s="27">
        <f>+[1]CALDAS!U94</f>
        <v>0</v>
      </c>
      <c r="AM94" s="27">
        <f>+[1]CAQUETA!H94</f>
        <v>0</v>
      </c>
      <c r="AN94" s="27">
        <f>+[1]CAQUETA!G94</f>
        <v>0</v>
      </c>
      <c r="AO94" s="27">
        <f>+[1]CAQUETA!U94</f>
        <v>0</v>
      </c>
      <c r="AP94" s="27">
        <f>+[1]CASANARE!H94</f>
        <v>0</v>
      </c>
      <c r="AQ94" s="27">
        <f>+[1]CASANARE!G94</f>
        <v>0</v>
      </c>
      <c r="AR94" s="27">
        <f>+[1]CASANARE!U94</f>
        <v>0</v>
      </c>
      <c r="AS94" s="27">
        <f>+[1]CAUCA!H94</f>
        <v>50</v>
      </c>
      <c r="AT94" s="27">
        <f>+[1]CAUCA!G94</f>
        <v>50</v>
      </c>
      <c r="AU94" s="27">
        <f>+[1]CAUCA!U94</f>
        <v>33</v>
      </c>
      <c r="AV94" s="27">
        <f>+[1]CESAR!H94</f>
        <v>0</v>
      </c>
      <c r="AW94" s="27">
        <f>+[1]CESAR!G94</f>
        <v>0</v>
      </c>
      <c r="AX94" s="27">
        <f>+[1]CESAR!U94</f>
        <v>0</v>
      </c>
      <c r="AY94" s="27">
        <f>+[1]CHOCÓ!H94</f>
        <v>50</v>
      </c>
      <c r="AZ94" s="27">
        <f>+[1]CHOCÓ!G94</f>
        <v>17</v>
      </c>
      <c r="BA94" s="27">
        <f>+[1]CHOCÓ!U94</f>
        <v>64.25</v>
      </c>
      <c r="BB94" s="27">
        <f>+[1]CORDOBA!H94</f>
        <v>40</v>
      </c>
      <c r="BC94" s="27">
        <f>+[1]CORDOBA!G94</f>
        <v>0</v>
      </c>
      <c r="BD94" s="27">
        <f>+[1]CORDOBA!U94</f>
        <v>50</v>
      </c>
      <c r="BE94" s="27">
        <f>+[1]CUNDINAMARCA!H94</f>
        <v>0</v>
      </c>
      <c r="BF94" s="27">
        <f>+[1]CUNDINAMARCA!G94</f>
        <v>0</v>
      </c>
      <c r="BG94" s="27">
        <f>+[1]CUNDINAMARCA!U94</f>
        <v>0</v>
      </c>
      <c r="BH94" s="27">
        <f>+[1]GUAINIA!H94</f>
        <v>0</v>
      </c>
      <c r="BI94" s="27">
        <f>+[1]GUAINIA!G94</f>
        <v>0</v>
      </c>
      <c r="BJ94" s="27">
        <f>+[1]GUAINIA!U94</f>
        <v>0</v>
      </c>
      <c r="BK94" s="27">
        <f>+[1]GUAVIARE!H94</f>
        <v>30</v>
      </c>
      <c r="BL94" s="27">
        <f>+[1]GUAVIARE!G94</f>
        <v>30</v>
      </c>
      <c r="BM94" s="27">
        <f>+[1]GUAVIARE!U94</f>
        <v>30</v>
      </c>
      <c r="BN94" s="27">
        <f>+[1]HUILA!H94</f>
        <v>0</v>
      </c>
      <c r="BO94" s="27">
        <f>+[1]HUILA!G94</f>
        <v>0</v>
      </c>
      <c r="BP94" s="27">
        <f>+[1]HUILA!U94</f>
        <v>0</v>
      </c>
      <c r="BQ94" s="27">
        <f>+[1]GUAJIRA!H94</f>
        <v>0</v>
      </c>
      <c r="BR94" s="27">
        <f>+[1]GUAJIRA!G94</f>
        <v>0</v>
      </c>
      <c r="BS94" s="27">
        <f>+[1]GUAJIRA!U94</f>
        <v>0</v>
      </c>
      <c r="BT94" s="27">
        <f>+[1]MAGDALENA!H94</f>
        <v>0</v>
      </c>
      <c r="BU94" s="27">
        <f>+[1]MAGDALENA!G94</f>
        <v>0</v>
      </c>
      <c r="BV94" s="27">
        <f>+[1]MAGDALENA!U94</f>
        <v>0</v>
      </c>
      <c r="BW94" s="27">
        <f>+[1]META!H94</f>
        <v>0</v>
      </c>
      <c r="BX94" s="27">
        <f>+[1]META!G94</f>
        <v>0</v>
      </c>
      <c r="BY94" s="27">
        <f>+[1]META!U94</f>
        <v>0</v>
      </c>
      <c r="BZ94" s="27">
        <f>+[1]NARIÑO!H94</f>
        <v>250</v>
      </c>
      <c r="CA94" s="27">
        <f>+[1]NARIÑO!G94</f>
        <v>857</v>
      </c>
      <c r="CB94" s="27">
        <f>+[1]NARIÑO!U94</f>
        <v>253.5</v>
      </c>
      <c r="CC94" s="27">
        <f>+'[1]NORTE DE SANTANDER'!H94</f>
        <v>0</v>
      </c>
      <c r="CD94" s="27">
        <f>+'[1]NORTE DE SANTANDER'!G94</f>
        <v>0</v>
      </c>
      <c r="CE94" s="27">
        <f>+'[1]NORTE DE SANTANDER'!U94</f>
        <v>0</v>
      </c>
      <c r="CF94" s="27">
        <f>+[1]PUTUMAYO!H94</f>
        <v>30</v>
      </c>
      <c r="CG94" s="27">
        <f>+[1]PUTUMAYO!G94</f>
        <v>50</v>
      </c>
      <c r="CH94" s="27">
        <f>+[1]PUTUMAYO!U94</f>
        <v>33.5</v>
      </c>
      <c r="CI94" s="27">
        <f>+[1]QUINDIO!H94</f>
        <v>0</v>
      </c>
      <c r="CJ94" s="27">
        <f>+[1]QUINDIO!G94</f>
        <v>0</v>
      </c>
      <c r="CK94" s="27">
        <f>+[1]QUINDIO!U94</f>
        <v>0</v>
      </c>
      <c r="CL94" s="27">
        <f>+[1]RISARALDA!H94</f>
        <v>10</v>
      </c>
      <c r="CM94" s="27">
        <f>+[1]RISARALDA!G94</f>
        <v>10</v>
      </c>
      <c r="CN94" s="27">
        <f>+[1]RISARALDA!U94</f>
        <v>79.260000000000005</v>
      </c>
      <c r="CO94" s="27">
        <f>+'[1]SAN ANDRES'!H94</f>
        <v>10</v>
      </c>
      <c r="CP94" s="27">
        <f>+'[1]SAN ANDRES'!G94</f>
        <v>10</v>
      </c>
      <c r="CQ94" s="27">
        <f>+'[1]SAN ANDRES'!U94</f>
        <v>19.059999999999999</v>
      </c>
      <c r="CR94" s="27">
        <f>+[1]SANTANDER!H94</f>
        <v>0</v>
      </c>
      <c r="CS94" s="27">
        <f>+[1]SANTANDER!G94</f>
        <v>0</v>
      </c>
      <c r="CT94" s="27">
        <f>+[1]SANTANDER!U94</f>
        <v>0</v>
      </c>
      <c r="CU94" s="27">
        <f>+[1]SUCRE!H94</f>
        <v>40</v>
      </c>
      <c r="CV94" s="27">
        <f>+[1]SUCRE!G94</f>
        <v>40</v>
      </c>
      <c r="CW94" s="27">
        <f>+[1]SUCRE!U94</f>
        <v>53.15</v>
      </c>
      <c r="CX94" s="27">
        <f>+[1]TOLIMA!H94</f>
        <v>0</v>
      </c>
      <c r="CY94" s="27">
        <f>+[1]TOLIMA!G94</f>
        <v>0</v>
      </c>
      <c r="CZ94" s="27">
        <f>+[1]TOLIMA!U94</f>
        <v>0</v>
      </c>
      <c r="DA94" s="27">
        <f>+'[1]VALLE DEL CAUCA'!H94</f>
        <v>300</v>
      </c>
      <c r="DB94" s="27">
        <f>+'[1]VALLE DEL CAUCA'!G94</f>
        <v>0</v>
      </c>
      <c r="DC94" s="27">
        <f>+'[1]VALLE DEL CAUCA'!U94</f>
        <v>354</v>
      </c>
      <c r="DD94" s="27">
        <f>+[1]VAUPES!H94</f>
        <v>0</v>
      </c>
      <c r="DE94" s="27">
        <f>+[1]VAUPES!G94</f>
        <v>0</v>
      </c>
      <c r="DF94" s="27">
        <f>+[1]VAUPES!U94</f>
        <v>0</v>
      </c>
      <c r="DG94" s="27">
        <f>+[1]VICHADA!H94</f>
        <v>0</v>
      </c>
      <c r="DH94" s="27">
        <f>+[1]VICHADA!G94</f>
        <v>0</v>
      </c>
      <c r="DI94" s="27">
        <f>+[1]VICHADA!U94</f>
        <v>0</v>
      </c>
    </row>
    <row r="95" spans="1:113" s="28" customFormat="1" ht="45" customHeight="1" x14ac:dyDescent="0.2">
      <c r="A95" s="456" t="s">
        <v>334</v>
      </c>
      <c r="B95" s="457" t="s">
        <v>272</v>
      </c>
      <c r="C95" s="458" t="s">
        <v>335</v>
      </c>
      <c r="D95" s="60" t="s">
        <v>336</v>
      </c>
      <c r="E95" s="458" t="s">
        <v>331</v>
      </c>
      <c r="F95" s="24" t="s">
        <v>58</v>
      </c>
      <c r="G95" s="461">
        <f>+H95/I95</f>
        <v>1</v>
      </c>
      <c r="H95" s="463">
        <f>+[1]AMAZONAS!U95+[1]ANTIOQUIA!U95+[1]ARAUCA!U95+[1]ATLÁNTICO!U95+[1]BOLIVAR!U95+[1]BOYACÁ!U95+[1]CALDAS!U95+[1]CAQUETA!U95+[1]CASANARE!U95+[1]CAUCA!U95+[1]CESAR!U95+[1]CHOCÓ!U95+[1]CORDOBA!U95+[1]CUNDINAMARCA!U95+[1]GUAINIA!U95+[1]GUAJIRA!U95+[1]GUAVIARE!U95+[1]HUILA!U95+[1]MAGDALENA!U95+[1]META!U95+[1]NARIÑO!U95+'[1]NORTE DE SANTANDER'!U95+[1]PUTUMAYO!U95+[1]QUINDIO!U95+[1]RISARALDA!U95+'[1]SAN ANDRES'!U95+[1]SANTANDER!U95+[1]SUCRE!U95+[1]TOLIMA!U95+'[1]VALLE DEL CAUCA'!U95+[1]VAUPES!U95+[1]VICHADA!U95</f>
        <v>407.00059999999985</v>
      </c>
      <c r="I95" s="463">
        <f>+[1]AMAZONAS!U96+[1]ANTIOQUIA!U96+[1]ARAUCA!U96+[1]ATLÁNTICO!U96+[1]BOLIVAR!U96+[1]BOYACÁ!U96+[1]CALDAS!U96+[1]CAQUETA!U96+[1]CASANARE!U96+[1]CAUCA!U96+[1]CESAR!U96+[1]CHOCÓ!U96+[1]CORDOBA!U96+[1]CUNDINAMARCA!U96+[1]GUAINIA!U96+[1]GUAJIRA!U96+[1]GUAVIARE!U96+[1]HUILA!U96+[1]MAGDALENA!U96+[1]META!U96+[1]NARIÑO!U96+'[1]NORTE DE SANTANDER'!U96+[1]PUTUMAYO!U96+[1]QUINDIO!U96+[1]RISARALDA!U96+'[1]SAN ANDRES'!U96+[1]SANTANDER!U96+[1]SUCRE!U96+[1]TOLIMA!U96+'[1]VALLE DEL CAUCA'!U96+[1]VAUPES!U96+[1]VICHADA!U96</f>
        <v>407.00059999999985</v>
      </c>
      <c r="J95" s="27"/>
      <c r="K95" s="27"/>
      <c r="L95" s="465">
        <f>+'[1]OFICINAS NACIONALES'!H95:H96</f>
        <v>0</v>
      </c>
      <c r="M95" s="465">
        <f>+'[1]OFICINAS NACIONALES'!G95:G96</f>
        <v>0</v>
      </c>
      <c r="N95" s="465">
        <f>+'[1]OFICINAS NACIONALES'!U95</f>
        <v>0</v>
      </c>
      <c r="O95" s="27"/>
      <c r="P95" s="27"/>
      <c r="Q95" s="27"/>
      <c r="R95" s="467"/>
      <c r="S95" s="46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row>
    <row r="96" spans="1:113" s="28" customFormat="1" ht="45" customHeight="1" x14ac:dyDescent="0.2">
      <c r="A96" s="456"/>
      <c r="B96" s="457"/>
      <c r="C96" s="458"/>
      <c r="D96" s="60" t="s">
        <v>337</v>
      </c>
      <c r="E96" s="458"/>
      <c r="F96" s="32"/>
      <c r="G96" s="462"/>
      <c r="H96" s="464"/>
      <c r="I96" s="464"/>
      <c r="J96" s="27"/>
      <c r="K96" s="27"/>
      <c r="L96" s="466"/>
      <c r="M96" s="466"/>
      <c r="N96" s="466"/>
      <c r="O96" s="31"/>
      <c r="P96" s="31"/>
      <c r="Q96" s="31"/>
      <c r="R96" s="467"/>
      <c r="S96" s="467"/>
      <c r="T96" s="27"/>
      <c r="U96" s="27"/>
      <c r="V96" s="27"/>
      <c r="W96" s="27"/>
      <c r="X96" s="27"/>
      <c r="Y96" s="27"/>
      <c r="Z96" s="27"/>
      <c r="AA96" s="27"/>
      <c r="AB96" s="27"/>
      <c r="AC96" s="27"/>
      <c r="AD96" s="27"/>
      <c r="AE96" s="27"/>
      <c r="AF96" s="27"/>
      <c r="AG96" s="27"/>
      <c r="AH96" s="27"/>
      <c r="AI96" s="27"/>
      <c r="AJ96" s="27"/>
      <c r="AK96" s="27"/>
      <c r="AL96" s="27"/>
      <c r="AM96" s="27"/>
      <c r="AN96" s="27"/>
      <c r="AO96" s="27"/>
      <c r="AP96" s="30"/>
      <c r="AQ96" s="30"/>
      <c r="AR96" s="27"/>
      <c r="AS96" s="30"/>
      <c r="AT96" s="30"/>
      <c r="AU96" s="27"/>
      <c r="AV96" s="30"/>
      <c r="AW96" s="30"/>
      <c r="AX96" s="27"/>
      <c r="AY96" s="30"/>
      <c r="AZ96" s="30"/>
      <c r="BA96" s="27"/>
      <c r="BB96" s="27"/>
      <c r="BC96" s="27"/>
      <c r="BD96" s="27"/>
      <c r="BE96" s="30"/>
      <c r="BF96" s="30"/>
      <c r="BG96" s="27"/>
      <c r="BH96" s="27"/>
      <c r="BI96" s="27"/>
      <c r="BJ96" s="27"/>
      <c r="BK96" s="27"/>
      <c r="BL96" s="27"/>
      <c r="BM96" s="27"/>
      <c r="BN96" s="30"/>
      <c r="BO96" s="30"/>
      <c r="BP96" s="27"/>
      <c r="BQ96" s="30"/>
      <c r="BR96" s="30"/>
      <c r="BS96" s="27"/>
      <c r="BT96" s="30"/>
      <c r="BU96" s="30"/>
      <c r="BV96" s="27"/>
      <c r="BW96" s="30"/>
      <c r="BX96" s="30"/>
      <c r="BY96" s="27"/>
      <c r="BZ96" s="30"/>
      <c r="CA96" s="30"/>
      <c r="CB96" s="27"/>
      <c r="CC96" s="27"/>
      <c r="CD96" s="27"/>
      <c r="CE96" s="27"/>
      <c r="CF96" s="30"/>
      <c r="CG96" s="30"/>
      <c r="CH96" s="27"/>
      <c r="CI96" s="30"/>
      <c r="CJ96" s="30"/>
      <c r="CK96" s="27"/>
      <c r="CL96" s="30"/>
      <c r="CM96" s="30"/>
      <c r="CN96" s="27"/>
      <c r="CO96" s="30"/>
      <c r="CP96" s="30"/>
      <c r="CQ96" s="27"/>
      <c r="CR96" s="30"/>
      <c r="CS96" s="30"/>
      <c r="CT96" s="27"/>
      <c r="CU96" s="30"/>
      <c r="CV96" s="30"/>
      <c r="CW96" s="27"/>
      <c r="CX96" s="27"/>
      <c r="CY96" s="27"/>
      <c r="CZ96" s="27"/>
      <c r="DA96" s="30"/>
      <c r="DB96" s="30"/>
      <c r="DC96" s="27"/>
      <c r="DD96" s="30"/>
      <c r="DE96" s="30"/>
      <c r="DF96" s="27"/>
      <c r="DG96" s="30"/>
      <c r="DH96" s="30"/>
      <c r="DI96" s="27"/>
    </row>
    <row r="97" spans="1:113" ht="45" customHeight="1" x14ac:dyDescent="0.2">
      <c r="A97" s="21" t="s">
        <v>338</v>
      </c>
      <c r="B97" s="22" t="s">
        <v>272</v>
      </c>
      <c r="C97" s="60" t="s">
        <v>339</v>
      </c>
      <c r="D97" s="60" t="s">
        <v>324</v>
      </c>
      <c r="E97" s="29" t="s">
        <v>331</v>
      </c>
      <c r="F97" s="24" t="s">
        <v>58</v>
      </c>
      <c r="G97" s="25">
        <f t="shared" ref="G97" si="59">K97/J97</f>
        <v>1.7996079059235943</v>
      </c>
      <c r="H97" s="26"/>
      <c r="I97" s="26"/>
      <c r="J97" s="27">
        <f t="shared" ref="J97" si="60">L97+O97</f>
        <v>322999.57490000001</v>
      </c>
      <c r="K97" s="27">
        <f t="shared" ref="K97" si="61">N97+Q97</f>
        <v>581272.58860000013</v>
      </c>
      <c r="L97" s="27">
        <f>+'[1]OFICINAS NACIONALES'!H97</f>
        <v>0</v>
      </c>
      <c r="M97" s="27">
        <f>+'[1]OFICINAS NACIONALES'!G97</f>
        <v>0</v>
      </c>
      <c r="N97" s="27">
        <f>+'[1]OFICINAS NACIONALES'!U97</f>
        <v>0</v>
      </c>
      <c r="O97" s="27">
        <f t="shared" ref="O97:Q97" si="62">+R97+U97+X97+AA97+AD97+AG97+AJ97+AM97+AP97+AS97+AV97+AY97+BB97+BE97+BH97+BK97+BN97+BQ97+BT97+BW97+BZ97+CC97+CF97+CI97+CL97+CO97+CR97+CU97+CX97+DA97+DD97+DG97</f>
        <v>322999.57490000001</v>
      </c>
      <c r="P97" s="27">
        <f t="shared" si="62"/>
        <v>26493.200000000001</v>
      </c>
      <c r="Q97" s="27">
        <f t="shared" si="62"/>
        <v>581272.58860000013</v>
      </c>
      <c r="R97" s="27">
        <f>+[1]AMAZONAS!H97</f>
        <v>255</v>
      </c>
      <c r="S97" s="27">
        <f>+[1]AMAZONAS!G97</f>
        <v>245</v>
      </c>
      <c r="T97" s="27">
        <f>+[1]AMAZONAS!U97</f>
        <v>249.6</v>
      </c>
      <c r="U97" s="27">
        <f>+[1]ANTIOQUIA!H97</f>
        <v>10774.64</v>
      </c>
      <c r="V97" s="27">
        <f>+[1]ANTIOQUIA!G97</f>
        <v>0</v>
      </c>
      <c r="W97" s="27">
        <f>+[1]ANTIOQUIA!U97</f>
        <v>12174.960000000001</v>
      </c>
      <c r="X97" s="27">
        <f>+[1]ATLÁNTICO!H97</f>
        <v>1507.85</v>
      </c>
      <c r="Y97" s="27">
        <f>+[1]ATLÁNTICO!G97</f>
        <v>174</v>
      </c>
      <c r="Z97" s="27">
        <f>+[1]ATLÁNTICO!U97</f>
        <v>4687.49</v>
      </c>
      <c r="AA97" s="27">
        <f>+[1]ARAUCA!H97</f>
        <v>5000</v>
      </c>
      <c r="AB97" s="27">
        <f>+[1]ARAUCA!G97</f>
        <v>4890.5</v>
      </c>
      <c r="AC97" s="27">
        <f>+[1]ARAUCA!U97</f>
        <v>8901.5</v>
      </c>
      <c r="AD97" s="27">
        <f>+[1]BOLIVAR!H97</f>
        <v>10000</v>
      </c>
      <c r="AE97" s="27">
        <f>+[1]BOLIVAR!G97</f>
        <v>0</v>
      </c>
      <c r="AF97" s="27">
        <f>+[1]BOLIVAR!U97</f>
        <v>23858.65</v>
      </c>
      <c r="AG97" s="27">
        <f>+[1]BOYACÁ!H97</f>
        <v>4274.884</v>
      </c>
      <c r="AH97" s="27">
        <f>+[1]BOYACÁ!G97</f>
        <v>0</v>
      </c>
      <c r="AI97" s="27">
        <f>+[1]BOYACÁ!U97</f>
        <v>4770.58</v>
      </c>
      <c r="AJ97" s="27">
        <f>+[1]CALDAS!H97</f>
        <v>8000</v>
      </c>
      <c r="AK97" s="27">
        <f>+[1]CALDAS!G97</f>
        <v>0</v>
      </c>
      <c r="AL97" s="27">
        <f>+[1]CALDAS!U97</f>
        <v>15309.531000000003</v>
      </c>
      <c r="AM97" s="27">
        <f>+[1]CAQUETA!H97</f>
        <v>2000</v>
      </c>
      <c r="AN97" s="27">
        <f>+[1]CAQUETA!G97</f>
        <v>0</v>
      </c>
      <c r="AO97" s="27">
        <f>+[1]CAQUETA!U97</f>
        <v>2134.3000000000002</v>
      </c>
      <c r="AP97" s="27">
        <f>+[1]CASANARE!H97</f>
        <v>30000</v>
      </c>
      <c r="AQ97" s="27">
        <f>+[1]CASANARE!G97</f>
        <v>19796.7</v>
      </c>
      <c r="AR97" s="27">
        <f>+[1]CASANARE!U97</f>
        <v>59080.359000000011</v>
      </c>
      <c r="AS97" s="27">
        <f>+[1]CAUCA!H97</f>
        <v>600</v>
      </c>
      <c r="AT97" s="27">
        <f>+[1]CAUCA!G97</f>
        <v>0</v>
      </c>
      <c r="AU97" s="27">
        <f>+[1]CAUCA!U97</f>
        <v>608.06000000000006</v>
      </c>
      <c r="AV97" s="27">
        <f>+[1]CESAR!H97</f>
        <v>25000</v>
      </c>
      <c r="AW97" s="27">
        <f>+[1]CESAR!G97</f>
        <v>0</v>
      </c>
      <c r="AX97" s="27">
        <f>+[1]CESAR!U97</f>
        <v>52926.94</v>
      </c>
      <c r="AY97" s="27">
        <f>+[1]CHOCÓ!H97</f>
        <v>250</v>
      </c>
      <c r="AZ97" s="27">
        <f>+[1]CHOCÓ!G97</f>
        <v>0</v>
      </c>
      <c r="BA97" s="27">
        <f>+[1]CHOCÓ!U97</f>
        <v>655.30999999999995</v>
      </c>
      <c r="BB97" s="27">
        <f>+[1]CORDOBA!H97</f>
        <v>14480</v>
      </c>
      <c r="BC97" s="27">
        <f>+[1]CORDOBA!G97</f>
        <v>0</v>
      </c>
      <c r="BD97" s="27">
        <f>+[1]CORDOBA!U97</f>
        <v>18618.050000000003</v>
      </c>
      <c r="BE97" s="27">
        <f>+[1]CUNDINAMARCA!H97</f>
        <v>5580.2024000000001</v>
      </c>
      <c r="BF97" s="27">
        <f>+[1]CUNDINAMARCA!G97</f>
        <v>0</v>
      </c>
      <c r="BG97" s="27">
        <f>+[1]CUNDINAMARCA!U97</f>
        <v>5348.7804000000015</v>
      </c>
      <c r="BH97" s="27">
        <f>+[1]GUAINIA!H97</f>
        <v>554.20000000000005</v>
      </c>
      <c r="BI97" s="27">
        <f>+[1]GUAINIA!G97</f>
        <v>0</v>
      </c>
      <c r="BJ97" s="27">
        <f>+[1]GUAINIA!U97</f>
        <v>558.79</v>
      </c>
      <c r="BK97" s="27">
        <f>+[1]GUAVIARE!H97</f>
        <v>995</v>
      </c>
      <c r="BL97" s="27">
        <f>+[1]GUAVIARE!G97</f>
        <v>0</v>
      </c>
      <c r="BM97" s="27">
        <f>+[1]GUAVIARE!U97</f>
        <v>998.24999999999989</v>
      </c>
      <c r="BN97" s="27">
        <f>+[1]HUILA!H97</f>
        <v>6330</v>
      </c>
      <c r="BO97" s="27">
        <f>+[1]HUILA!G97</f>
        <v>0</v>
      </c>
      <c r="BP97" s="27">
        <f>+[1]HUILA!U97</f>
        <v>7393.92</v>
      </c>
      <c r="BQ97" s="27">
        <f>+[1]GUAJIRA!H97</f>
        <v>6564.05</v>
      </c>
      <c r="BR97" s="27">
        <f>+[1]GUAJIRA!G97</f>
        <v>0</v>
      </c>
      <c r="BS97" s="27">
        <f>+[1]GUAJIRA!U97</f>
        <v>8608.5400000000009</v>
      </c>
      <c r="BT97" s="27">
        <f>+[1]MAGDALENA!H97</f>
        <v>24000</v>
      </c>
      <c r="BU97" s="27">
        <f>+[1]MAGDALENA!G97</f>
        <v>0</v>
      </c>
      <c r="BV97" s="27">
        <f>+[1]MAGDALENA!U97</f>
        <v>23861.58</v>
      </c>
      <c r="BW97" s="27">
        <f>+[1]META!H97</f>
        <v>50000</v>
      </c>
      <c r="BX97" s="27">
        <f>+[1]META!G97</f>
        <v>0</v>
      </c>
      <c r="BY97" s="27">
        <f>+[1]META!U97</f>
        <v>184408.77820000003</v>
      </c>
      <c r="BZ97" s="27">
        <f>+[1]NARIÑO!H97</f>
        <v>8714.7985000000008</v>
      </c>
      <c r="CA97" s="27">
        <f>+[1]NARIÑO!G97</f>
        <v>0</v>
      </c>
      <c r="CB97" s="27">
        <f>+[1]NARIÑO!U97</f>
        <v>16542.475000000002</v>
      </c>
      <c r="CC97" s="27">
        <f>+'[1]NORTE DE SANTANDER'!H97</f>
        <v>15000</v>
      </c>
      <c r="CD97" s="27">
        <f>+'[1]NORTE DE SANTANDER'!G97</f>
        <v>0</v>
      </c>
      <c r="CE97" s="27">
        <f>+'[1]NORTE DE SANTANDER'!U97</f>
        <v>15116.550000000001</v>
      </c>
      <c r="CF97" s="27">
        <f>+[1]PUTUMAYO!H97</f>
        <v>1255</v>
      </c>
      <c r="CG97" s="27">
        <f>+[1]PUTUMAYO!G97</f>
        <v>0</v>
      </c>
      <c r="CH97" s="27">
        <f>+[1]PUTUMAYO!U97</f>
        <v>1267.2</v>
      </c>
      <c r="CI97" s="27">
        <f>+[1]QUINDIO!H97</f>
        <v>7097.43</v>
      </c>
      <c r="CJ97" s="27">
        <f>+[1]QUINDIO!G97</f>
        <v>0</v>
      </c>
      <c r="CK97" s="27">
        <f>+[1]QUINDIO!U97</f>
        <v>8753.5139999999992</v>
      </c>
      <c r="CL97" s="27">
        <f>+[1]RISARALDA!H97</f>
        <v>12000</v>
      </c>
      <c r="CM97" s="27">
        <f>+[1]RISARALDA!G97</f>
        <v>0</v>
      </c>
      <c r="CN97" s="27">
        <f>+[1]RISARALDA!U97</f>
        <v>14255.775</v>
      </c>
      <c r="CO97" s="27">
        <f>+'[1]SAN ANDRES'!H97</f>
        <v>28</v>
      </c>
      <c r="CP97" s="27">
        <f>+'[1]SAN ANDRES'!G97</f>
        <v>0</v>
      </c>
      <c r="CQ97" s="27">
        <f>+'[1]SAN ANDRES'!U97</f>
        <v>39.515999999999998</v>
      </c>
      <c r="CR97" s="27">
        <f>+[1]SANTANDER!H97</f>
        <v>46189.41</v>
      </c>
      <c r="CS97" s="27">
        <f>+[1]SANTANDER!G97</f>
        <v>0</v>
      </c>
      <c r="CT97" s="27">
        <f>+[1]SANTANDER!U97</f>
        <v>58621.9</v>
      </c>
      <c r="CU97" s="27">
        <f>+[1]SUCRE!H97</f>
        <v>6114.11</v>
      </c>
      <c r="CV97" s="27">
        <f>+[1]SUCRE!G97</f>
        <v>0</v>
      </c>
      <c r="CW97" s="27">
        <f>+[1]SUCRE!U97</f>
        <v>8576.39</v>
      </c>
      <c r="CX97" s="27">
        <f>+[1]TOLIMA!H97</f>
        <v>10000</v>
      </c>
      <c r="CY97" s="27">
        <f>+[1]TOLIMA!G97</f>
        <v>0</v>
      </c>
      <c r="CZ97" s="27">
        <f>+[1]TOLIMA!U97</f>
        <v>11826.42</v>
      </c>
      <c r="DA97" s="27">
        <f>+'[1]VALLE DEL CAUCA'!H97</f>
        <v>6500</v>
      </c>
      <c r="DB97" s="27">
        <f>+'[1]VALLE DEL CAUCA'!G97</f>
        <v>0</v>
      </c>
      <c r="DC97" s="27">
        <f>+'[1]VALLE DEL CAUCA'!U97</f>
        <v>6694.03</v>
      </c>
      <c r="DD97" s="27">
        <f>+[1]VAUPES!H97</f>
        <v>435</v>
      </c>
      <c r="DE97" s="27">
        <f>+[1]VAUPES!G97</f>
        <v>0</v>
      </c>
      <c r="DF97" s="27">
        <f>+[1]VAUPES!U97</f>
        <v>435</v>
      </c>
      <c r="DG97" s="27">
        <f>+[1]VICHADA!H97</f>
        <v>3500</v>
      </c>
      <c r="DH97" s="27">
        <f>+[1]VICHADA!G97</f>
        <v>1387</v>
      </c>
      <c r="DI97" s="27">
        <f>+[1]VICHADA!U97</f>
        <v>3989.8500000000004</v>
      </c>
    </row>
    <row r="98" spans="1:113" ht="45" customHeight="1" x14ac:dyDescent="0.2">
      <c r="A98" s="16" t="s">
        <v>340</v>
      </c>
      <c r="B98" s="17" t="s">
        <v>341</v>
      </c>
      <c r="C98" s="18" t="s">
        <v>4</v>
      </c>
      <c r="D98" s="18"/>
      <c r="E98" s="18"/>
      <c r="F98" s="18" t="s">
        <v>58</v>
      </c>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row>
    <row r="99" spans="1:113" ht="45" customHeight="1" x14ac:dyDescent="0.2">
      <c r="A99" s="456" t="s">
        <v>342</v>
      </c>
      <c r="B99" s="474" t="s">
        <v>341</v>
      </c>
      <c r="C99" s="476" t="s">
        <v>343</v>
      </c>
      <c r="D99" s="62" t="s">
        <v>344</v>
      </c>
      <c r="E99" s="62" t="s">
        <v>76</v>
      </c>
      <c r="F99" s="24" t="s">
        <v>58</v>
      </c>
      <c r="G99" s="25">
        <f t="shared" ref="G99:G100" si="63">K99/J99</f>
        <v>1.996875</v>
      </c>
      <c r="H99" s="26"/>
      <c r="I99" s="26"/>
      <c r="J99" s="27">
        <f t="shared" ref="J99:J100" si="64">L99+O99</f>
        <v>480</v>
      </c>
      <c r="K99" s="27">
        <f t="shared" ref="K99:K100" si="65">N99+Q99</f>
        <v>958.5</v>
      </c>
      <c r="L99" s="27">
        <f>+'[1]OFICINAS NACIONALES'!H99</f>
        <v>0</v>
      </c>
      <c r="M99" s="27">
        <f>+'[1]OFICINAS NACIONALES'!G99</f>
        <v>0</v>
      </c>
      <c r="N99" s="27">
        <f>+'[1]OFICINAS NACIONALES'!U99</f>
        <v>0</v>
      </c>
      <c r="O99" s="27">
        <f t="shared" ref="O99:Q100" si="66">+R99+U99+X99+AA99+AD99+AG99+AJ99+AM99+AP99+AS99+AV99+AY99+BB99+BE99+BH99+BK99+BN99+BQ99+BT99+BW99+BZ99+CC99+CF99+CI99+CL99+CO99+CR99+CU99+CX99+DA99+DD99+DG99</f>
        <v>480</v>
      </c>
      <c r="P99" s="27">
        <f t="shared" si="66"/>
        <v>165</v>
      </c>
      <c r="Q99" s="27">
        <f t="shared" si="66"/>
        <v>958.5</v>
      </c>
      <c r="R99" s="27">
        <f>+[1]AMAZONAS!H99</f>
        <v>0</v>
      </c>
      <c r="S99" s="27">
        <f>+[1]AMAZONAS!G99</f>
        <v>0</v>
      </c>
      <c r="T99" s="27">
        <f>+[1]AMAZONAS!U99</f>
        <v>0</v>
      </c>
      <c r="U99" s="27">
        <f>+[1]ANTIOQUIA!H99</f>
        <v>0</v>
      </c>
      <c r="V99" s="27">
        <f>+[1]ANTIOQUIA!G99</f>
        <v>0</v>
      </c>
      <c r="W99" s="27">
        <f>+[1]ANTIOQUIA!U99</f>
        <v>0</v>
      </c>
      <c r="X99" s="27">
        <f>+[1]ATLÁNTICO!H99</f>
        <v>0</v>
      </c>
      <c r="Y99" s="27">
        <f>+[1]ATLÁNTICO!G99</f>
        <v>0</v>
      </c>
      <c r="Z99" s="27">
        <f>+[1]ATLÁNTICO!U99</f>
        <v>0</v>
      </c>
      <c r="AA99" s="27">
        <f>+[1]ARAUCA!H99</f>
        <v>0</v>
      </c>
      <c r="AB99" s="27">
        <f>+[1]ARAUCA!G99</f>
        <v>0</v>
      </c>
      <c r="AC99" s="27">
        <f>+[1]ARAUCA!U99</f>
        <v>0</v>
      </c>
      <c r="AD99" s="27">
        <f>+[1]BOLIVAR!H99</f>
        <v>400</v>
      </c>
      <c r="AE99" s="27">
        <f>+[1]BOLIVAR!G99</f>
        <v>85</v>
      </c>
      <c r="AF99" s="27">
        <f>+[1]BOLIVAR!U99</f>
        <v>776</v>
      </c>
      <c r="AG99" s="27">
        <f>+[1]BOYACÁ!H99</f>
        <v>0</v>
      </c>
      <c r="AH99" s="27">
        <f>+[1]BOYACÁ!G99</f>
        <v>0</v>
      </c>
      <c r="AI99" s="27">
        <f>+[1]BOYACÁ!U99</f>
        <v>0</v>
      </c>
      <c r="AJ99" s="27">
        <f>+[1]CALDAS!H99</f>
        <v>0</v>
      </c>
      <c r="AK99" s="27">
        <f>+[1]CALDAS!G99</f>
        <v>0</v>
      </c>
      <c r="AL99" s="27">
        <f>+[1]CALDAS!U99</f>
        <v>0</v>
      </c>
      <c r="AM99" s="27">
        <f>+[1]CAQUETA!H99</f>
        <v>0</v>
      </c>
      <c r="AN99" s="27">
        <f>+[1]CAQUETA!G99</f>
        <v>0</v>
      </c>
      <c r="AO99" s="27">
        <f>+[1]CAQUETA!U99</f>
        <v>0</v>
      </c>
      <c r="AP99" s="27">
        <f>+[1]CASANARE!H99</f>
        <v>0</v>
      </c>
      <c r="AQ99" s="27">
        <f>+[1]CASANARE!G99</f>
        <v>0</v>
      </c>
      <c r="AR99" s="27">
        <f>+[1]CASANARE!U99</f>
        <v>0</v>
      </c>
      <c r="AS99" s="27">
        <f>+[1]CAUCA!H99</f>
        <v>0</v>
      </c>
      <c r="AT99" s="27">
        <f>+[1]CAUCA!G99</f>
        <v>0</v>
      </c>
      <c r="AU99" s="27">
        <f>+[1]CAUCA!U99</f>
        <v>0</v>
      </c>
      <c r="AV99" s="27">
        <f>+[1]CESAR!H99</f>
        <v>0</v>
      </c>
      <c r="AW99" s="27">
        <f>+[1]CESAR!G99</f>
        <v>0</v>
      </c>
      <c r="AX99" s="27">
        <f>+[1]CESAR!U99</f>
        <v>0</v>
      </c>
      <c r="AY99" s="27">
        <f>+[1]CHOCÓ!H99</f>
        <v>0</v>
      </c>
      <c r="AZ99" s="27">
        <f>+[1]CHOCÓ!G99</f>
        <v>0</v>
      </c>
      <c r="BA99" s="27">
        <f>+[1]CHOCÓ!U99</f>
        <v>0</v>
      </c>
      <c r="BB99" s="27">
        <f>+[1]CORDOBA!H99</f>
        <v>0</v>
      </c>
      <c r="BC99" s="27">
        <f>+[1]CORDOBA!G99</f>
        <v>0</v>
      </c>
      <c r="BD99" s="27">
        <f>+[1]CORDOBA!U99</f>
        <v>0</v>
      </c>
      <c r="BE99" s="27">
        <f>+[1]CUNDINAMARCA!H99</f>
        <v>0</v>
      </c>
      <c r="BF99" s="27">
        <f>+[1]CUNDINAMARCA!G99</f>
        <v>0</v>
      </c>
      <c r="BG99" s="27">
        <f>+[1]CUNDINAMARCA!U99</f>
        <v>0</v>
      </c>
      <c r="BH99" s="27">
        <f>+[1]GUAINIA!H99</f>
        <v>0</v>
      </c>
      <c r="BI99" s="27">
        <f>+[1]GUAINIA!G99</f>
        <v>0</v>
      </c>
      <c r="BJ99" s="27">
        <f>+[1]GUAINIA!U99</f>
        <v>0</v>
      </c>
      <c r="BK99" s="27">
        <f>+[1]GUAVIARE!H99</f>
        <v>0</v>
      </c>
      <c r="BL99" s="27">
        <f>+[1]GUAVIARE!G99</f>
        <v>0</v>
      </c>
      <c r="BM99" s="27">
        <f>+[1]GUAVIARE!U99</f>
        <v>0</v>
      </c>
      <c r="BN99" s="27">
        <f>+[1]HUILA!H99</f>
        <v>0</v>
      </c>
      <c r="BO99" s="27">
        <f>+[1]HUILA!G99</f>
        <v>0</v>
      </c>
      <c r="BP99" s="27">
        <f>+[1]HUILA!U99</f>
        <v>0</v>
      </c>
      <c r="BQ99" s="27">
        <f>+[1]GUAJIRA!H99</f>
        <v>0</v>
      </c>
      <c r="BR99" s="27">
        <f>+[1]GUAJIRA!G99</f>
        <v>0</v>
      </c>
      <c r="BS99" s="27">
        <f>+[1]GUAJIRA!U99</f>
        <v>0</v>
      </c>
      <c r="BT99" s="27">
        <f>+[1]MAGDALENA!H99</f>
        <v>0</v>
      </c>
      <c r="BU99" s="27">
        <f>+[1]MAGDALENA!G99</f>
        <v>0</v>
      </c>
      <c r="BV99" s="27">
        <f>+[1]MAGDALENA!U99</f>
        <v>0</v>
      </c>
      <c r="BW99" s="27">
        <f>+[1]META!H99</f>
        <v>0</v>
      </c>
      <c r="BX99" s="27">
        <f>+[1]META!G99</f>
        <v>0</v>
      </c>
      <c r="BY99" s="27">
        <f>+[1]META!U99</f>
        <v>0</v>
      </c>
      <c r="BZ99" s="27">
        <f>+[1]NARIÑO!H99</f>
        <v>0</v>
      </c>
      <c r="CA99" s="27">
        <f>+[1]NARIÑO!G99</f>
        <v>0</v>
      </c>
      <c r="CB99" s="27">
        <f>+[1]NARIÑO!U99</f>
        <v>0</v>
      </c>
      <c r="CC99" s="27">
        <f>+'[1]NORTE DE SANTANDER'!H99</f>
        <v>0</v>
      </c>
      <c r="CD99" s="27">
        <f>+'[1]NORTE DE SANTANDER'!G99</f>
        <v>0</v>
      </c>
      <c r="CE99" s="27">
        <f>+'[1]NORTE DE SANTANDER'!U99</f>
        <v>0</v>
      </c>
      <c r="CF99" s="27">
        <f>+[1]PUTUMAYO!H99</f>
        <v>0</v>
      </c>
      <c r="CG99" s="27">
        <f>+[1]PUTUMAYO!G99</f>
        <v>0</v>
      </c>
      <c r="CH99" s="27">
        <f>+[1]PUTUMAYO!U99</f>
        <v>0</v>
      </c>
      <c r="CI99" s="27">
        <f>+[1]QUINDIO!H99</f>
        <v>0</v>
      </c>
      <c r="CJ99" s="27">
        <f>+[1]QUINDIO!G99</f>
        <v>0</v>
      </c>
      <c r="CK99" s="27">
        <f>+[1]QUINDIO!U99</f>
        <v>0</v>
      </c>
      <c r="CL99" s="27">
        <f>+[1]RISARALDA!H99</f>
        <v>0</v>
      </c>
      <c r="CM99" s="27">
        <f>+[1]RISARALDA!G99</f>
        <v>0</v>
      </c>
      <c r="CN99" s="27">
        <f>+[1]RISARALDA!U99</f>
        <v>0</v>
      </c>
      <c r="CO99" s="27">
        <f>+'[1]SAN ANDRES'!H99</f>
        <v>0</v>
      </c>
      <c r="CP99" s="27">
        <f>+'[1]SAN ANDRES'!G99</f>
        <v>0</v>
      </c>
      <c r="CQ99" s="27">
        <f>+'[1]SAN ANDRES'!U99</f>
        <v>0</v>
      </c>
      <c r="CR99" s="27">
        <f>+[1]SANTANDER!H99</f>
        <v>0</v>
      </c>
      <c r="CS99" s="27">
        <f>+[1]SANTANDER!G99</f>
        <v>0</v>
      </c>
      <c r="CT99" s="27">
        <f>+[1]SANTANDER!U99</f>
        <v>0</v>
      </c>
      <c r="CU99" s="27">
        <f>+[1]SUCRE!H99</f>
        <v>80</v>
      </c>
      <c r="CV99" s="27">
        <f>+[1]SUCRE!G99</f>
        <v>80</v>
      </c>
      <c r="CW99" s="27">
        <f>+[1]SUCRE!U99</f>
        <v>182.5</v>
      </c>
      <c r="CX99" s="27">
        <f>+[1]TOLIMA!H99</f>
        <v>0</v>
      </c>
      <c r="CY99" s="27">
        <f>+[1]TOLIMA!G99</f>
        <v>0</v>
      </c>
      <c r="CZ99" s="27">
        <f>+[1]TOLIMA!U99</f>
        <v>0</v>
      </c>
      <c r="DA99" s="27">
        <f>+'[1]VALLE DEL CAUCA'!H99</f>
        <v>0</v>
      </c>
      <c r="DB99" s="27">
        <f>+'[1]VALLE DEL CAUCA'!G99</f>
        <v>0</v>
      </c>
      <c r="DC99" s="27">
        <f>+'[1]VALLE DEL CAUCA'!U99</f>
        <v>0</v>
      </c>
      <c r="DD99" s="27">
        <f>+[1]VAUPES!H99</f>
        <v>0</v>
      </c>
      <c r="DE99" s="27">
        <f>+[1]VAUPES!G99</f>
        <v>0</v>
      </c>
      <c r="DF99" s="27">
        <f>+[1]VAUPES!U99</f>
        <v>0</v>
      </c>
      <c r="DG99" s="27">
        <f>+[1]VICHADA!H99</f>
        <v>0</v>
      </c>
      <c r="DH99" s="27">
        <f>+[1]VICHADA!G99</f>
        <v>0</v>
      </c>
      <c r="DI99" s="27">
        <f>+[1]VICHADA!U99</f>
        <v>0</v>
      </c>
    </row>
    <row r="100" spans="1:113" s="28" customFormat="1" ht="45" customHeight="1" x14ac:dyDescent="0.2">
      <c r="A100" s="456"/>
      <c r="B100" s="475"/>
      <c r="C100" s="477"/>
      <c r="D100" s="62" t="s">
        <v>345</v>
      </c>
      <c r="E100" s="62" t="s">
        <v>255</v>
      </c>
      <c r="F100" s="32"/>
      <c r="G100" s="25">
        <f t="shared" si="63"/>
        <v>2</v>
      </c>
      <c r="H100" s="26"/>
      <c r="I100" s="26"/>
      <c r="J100" s="27">
        <f t="shared" si="64"/>
        <v>25</v>
      </c>
      <c r="K100" s="27">
        <f t="shared" si="65"/>
        <v>50</v>
      </c>
      <c r="L100" s="27">
        <f>+'[1]OFICINAS NACIONALES'!H100</f>
        <v>0</v>
      </c>
      <c r="M100" s="27">
        <f>+'[1]OFICINAS NACIONALES'!G100</f>
        <v>0</v>
      </c>
      <c r="N100" s="27">
        <f>+'[1]OFICINAS NACIONALES'!U100</f>
        <v>0</v>
      </c>
      <c r="O100" s="27">
        <f t="shared" si="66"/>
        <v>25</v>
      </c>
      <c r="P100" s="27">
        <f t="shared" si="66"/>
        <v>0</v>
      </c>
      <c r="Q100" s="27">
        <f t="shared" si="66"/>
        <v>50</v>
      </c>
      <c r="R100" s="27">
        <f>+[1]AMAZONAS!H100</f>
        <v>0</v>
      </c>
      <c r="S100" s="27">
        <f>+[1]AMAZONAS!G100</f>
        <v>0</v>
      </c>
      <c r="T100" s="27">
        <f>+[1]AMAZONAS!U100</f>
        <v>0</v>
      </c>
      <c r="U100" s="27">
        <f>+[1]ANTIOQUIA!H100</f>
        <v>0</v>
      </c>
      <c r="V100" s="27">
        <f>+[1]ANTIOQUIA!G100</f>
        <v>0</v>
      </c>
      <c r="W100" s="27">
        <f>+[1]ANTIOQUIA!U100</f>
        <v>0</v>
      </c>
      <c r="X100" s="27">
        <f>+[1]ATLÁNTICO!H100</f>
        <v>0</v>
      </c>
      <c r="Y100" s="27">
        <f>+[1]ATLÁNTICO!G100</f>
        <v>0</v>
      </c>
      <c r="Z100" s="27">
        <f>+[1]ATLÁNTICO!U100</f>
        <v>0</v>
      </c>
      <c r="AA100" s="27">
        <f>+[1]ARAUCA!H100</f>
        <v>0</v>
      </c>
      <c r="AB100" s="27">
        <f>+[1]ARAUCA!G100</f>
        <v>0</v>
      </c>
      <c r="AC100" s="27">
        <f>+[1]ARAUCA!U100</f>
        <v>0</v>
      </c>
      <c r="AD100" s="27">
        <f>+[1]BOLIVAR!H100</f>
        <v>20</v>
      </c>
      <c r="AE100" s="27">
        <f>+[1]BOLIVAR!G100</f>
        <v>0</v>
      </c>
      <c r="AF100" s="27">
        <f>+[1]BOLIVAR!U100</f>
        <v>46</v>
      </c>
      <c r="AG100" s="27">
        <f>+[1]BOYACÁ!H100</f>
        <v>0</v>
      </c>
      <c r="AH100" s="27">
        <f>+[1]BOYACÁ!G100</f>
        <v>0</v>
      </c>
      <c r="AI100" s="27">
        <f>+[1]BOYACÁ!U100</f>
        <v>0</v>
      </c>
      <c r="AJ100" s="27">
        <f>+[1]CALDAS!H100</f>
        <v>0</v>
      </c>
      <c r="AK100" s="27">
        <f>+[1]CALDAS!G100</f>
        <v>0</v>
      </c>
      <c r="AL100" s="27">
        <f>+[1]CALDAS!U100</f>
        <v>0</v>
      </c>
      <c r="AM100" s="27">
        <f>+[1]CAQUETA!H100</f>
        <v>0</v>
      </c>
      <c r="AN100" s="27">
        <f>+[1]CAQUETA!G100</f>
        <v>0</v>
      </c>
      <c r="AO100" s="27">
        <f>+[1]CAQUETA!U100</f>
        <v>0</v>
      </c>
      <c r="AP100" s="27">
        <f>+[1]CASANARE!H100</f>
        <v>0</v>
      </c>
      <c r="AQ100" s="27">
        <f>+[1]CASANARE!G100</f>
        <v>0</v>
      </c>
      <c r="AR100" s="27">
        <f>+[1]CASANARE!U100</f>
        <v>0</v>
      </c>
      <c r="AS100" s="27">
        <f>+[1]CAUCA!H100</f>
        <v>0</v>
      </c>
      <c r="AT100" s="27">
        <f>+[1]CAUCA!G100</f>
        <v>0</v>
      </c>
      <c r="AU100" s="27">
        <f>+[1]CAUCA!U100</f>
        <v>0</v>
      </c>
      <c r="AV100" s="27">
        <f>+[1]CESAR!H100</f>
        <v>0</v>
      </c>
      <c r="AW100" s="27">
        <f>+[1]CESAR!G100</f>
        <v>0</v>
      </c>
      <c r="AX100" s="27">
        <f>+[1]CESAR!U100</f>
        <v>0</v>
      </c>
      <c r="AY100" s="27">
        <f>+[1]CHOCÓ!H100</f>
        <v>0</v>
      </c>
      <c r="AZ100" s="27">
        <f>+[1]CHOCÓ!G100</f>
        <v>0</v>
      </c>
      <c r="BA100" s="27">
        <f>+[1]CHOCÓ!U100</f>
        <v>0</v>
      </c>
      <c r="BB100" s="27">
        <f>+[1]CORDOBA!H100</f>
        <v>0</v>
      </c>
      <c r="BC100" s="27">
        <f>+[1]CORDOBA!G100</f>
        <v>0</v>
      </c>
      <c r="BD100" s="27">
        <f>+[1]CORDOBA!U100</f>
        <v>0</v>
      </c>
      <c r="BE100" s="27">
        <f>+[1]CUNDINAMARCA!H100</f>
        <v>0</v>
      </c>
      <c r="BF100" s="27">
        <f>+[1]CUNDINAMARCA!G100</f>
        <v>0</v>
      </c>
      <c r="BG100" s="27">
        <f>+[1]CUNDINAMARCA!U100</f>
        <v>0</v>
      </c>
      <c r="BH100" s="27">
        <f>+[1]GUAINIA!H100</f>
        <v>0</v>
      </c>
      <c r="BI100" s="27">
        <f>+[1]GUAINIA!G100</f>
        <v>0</v>
      </c>
      <c r="BJ100" s="27">
        <f>+[1]GUAINIA!U100</f>
        <v>0</v>
      </c>
      <c r="BK100" s="27">
        <f>+[1]GUAVIARE!H100</f>
        <v>0</v>
      </c>
      <c r="BL100" s="27">
        <f>+[1]GUAVIARE!G100</f>
        <v>0</v>
      </c>
      <c r="BM100" s="27">
        <f>+[1]GUAVIARE!U100</f>
        <v>0</v>
      </c>
      <c r="BN100" s="27">
        <f>+[1]HUILA!H100</f>
        <v>0</v>
      </c>
      <c r="BO100" s="27">
        <f>+[1]HUILA!G100</f>
        <v>0</v>
      </c>
      <c r="BP100" s="27">
        <f>+[1]HUILA!U100</f>
        <v>0</v>
      </c>
      <c r="BQ100" s="27">
        <f>+[1]GUAJIRA!H100</f>
        <v>0</v>
      </c>
      <c r="BR100" s="27">
        <f>+[1]GUAJIRA!G100</f>
        <v>0</v>
      </c>
      <c r="BS100" s="27">
        <f>+[1]GUAJIRA!U100</f>
        <v>0</v>
      </c>
      <c r="BT100" s="27">
        <f>+[1]MAGDALENA!H100</f>
        <v>0</v>
      </c>
      <c r="BU100" s="27">
        <f>+[1]MAGDALENA!G100</f>
        <v>0</v>
      </c>
      <c r="BV100" s="27">
        <f>+[1]MAGDALENA!U100</f>
        <v>0</v>
      </c>
      <c r="BW100" s="27">
        <f>+[1]META!H100</f>
        <v>0</v>
      </c>
      <c r="BX100" s="27">
        <f>+[1]META!G100</f>
        <v>0</v>
      </c>
      <c r="BY100" s="27">
        <f>+[1]META!U100</f>
        <v>0</v>
      </c>
      <c r="BZ100" s="27">
        <f>+[1]NARIÑO!H100</f>
        <v>0</v>
      </c>
      <c r="CA100" s="27">
        <f>+[1]NARIÑO!G100</f>
        <v>0</v>
      </c>
      <c r="CB100" s="27">
        <f>+[1]NARIÑO!U100</f>
        <v>0</v>
      </c>
      <c r="CC100" s="27">
        <f>+'[1]NORTE DE SANTANDER'!H100</f>
        <v>0</v>
      </c>
      <c r="CD100" s="27">
        <f>+'[1]NORTE DE SANTANDER'!G100</f>
        <v>0</v>
      </c>
      <c r="CE100" s="27">
        <f>+'[1]NORTE DE SANTANDER'!U100</f>
        <v>0</v>
      </c>
      <c r="CF100" s="27">
        <f>+[1]PUTUMAYO!H100</f>
        <v>0</v>
      </c>
      <c r="CG100" s="27">
        <f>+[1]PUTUMAYO!G100</f>
        <v>0</v>
      </c>
      <c r="CH100" s="27">
        <f>+[1]PUTUMAYO!U100</f>
        <v>0</v>
      </c>
      <c r="CI100" s="27">
        <f>+[1]QUINDIO!H100</f>
        <v>0</v>
      </c>
      <c r="CJ100" s="27">
        <f>+[1]QUINDIO!G100</f>
        <v>0</v>
      </c>
      <c r="CK100" s="27">
        <f>+[1]QUINDIO!U100</f>
        <v>0</v>
      </c>
      <c r="CL100" s="27">
        <f>+[1]RISARALDA!H100</f>
        <v>0</v>
      </c>
      <c r="CM100" s="27">
        <f>+[1]RISARALDA!G100</f>
        <v>0</v>
      </c>
      <c r="CN100" s="27">
        <f>+[1]RISARALDA!U100</f>
        <v>0</v>
      </c>
      <c r="CO100" s="27">
        <f>+'[1]SAN ANDRES'!H100</f>
        <v>0</v>
      </c>
      <c r="CP100" s="27">
        <f>+'[1]SAN ANDRES'!G100</f>
        <v>0</v>
      </c>
      <c r="CQ100" s="27">
        <f>+'[1]SAN ANDRES'!U100</f>
        <v>0</v>
      </c>
      <c r="CR100" s="27">
        <f>+[1]SANTANDER!H100</f>
        <v>0</v>
      </c>
      <c r="CS100" s="27">
        <f>+[1]SANTANDER!G100</f>
        <v>0</v>
      </c>
      <c r="CT100" s="27">
        <f>+[1]SANTANDER!U100</f>
        <v>0</v>
      </c>
      <c r="CU100" s="27">
        <f>+[1]SUCRE!H100</f>
        <v>5</v>
      </c>
      <c r="CV100" s="27">
        <f>+[1]SUCRE!G100</f>
        <v>0</v>
      </c>
      <c r="CW100" s="27">
        <f>+[1]SUCRE!U100</f>
        <v>4</v>
      </c>
      <c r="CX100" s="27">
        <f>+[1]TOLIMA!H100</f>
        <v>0</v>
      </c>
      <c r="CY100" s="27">
        <f>+[1]TOLIMA!G100</f>
        <v>0</v>
      </c>
      <c r="CZ100" s="27">
        <f>+[1]TOLIMA!U100</f>
        <v>0</v>
      </c>
      <c r="DA100" s="27">
        <f>+'[1]VALLE DEL CAUCA'!H100</f>
        <v>0</v>
      </c>
      <c r="DB100" s="27">
        <f>+'[1]VALLE DEL CAUCA'!G100</f>
        <v>0</v>
      </c>
      <c r="DC100" s="27">
        <f>+'[1]VALLE DEL CAUCA'!U100</f>
        <v>0</v>
      </c>
      <c r="DD100" s="27">
        <f>+[1]VAUPES!H100</f>
        <v>0</v>
      </c>
      <c r="DE100" s="27">
        <f>+[1]VAUPES!G100</f>
        <v>0</v>
      </c>
      <c r="DF100" s="27">
        <f>+[1]VAUPES!U100</f>
        <v>0</v>
      </c>
      <c r="DG100" s="27">
        <f>+[1]VICHADA!H100</f>
        <v>0</v>
      </c>
      <c r="DH100" s="27">
        <f>+[1]VICHADA!G100</f>
        <v>0</v>
      </c>
      <c r="DI100" s="27">
        <f>+[1]VICHADA!U100</f>
        <v>0</v>
      </c>
    </row>
    <row r="101" spans="1:113" ht="45" customHeight="1" x14ac:dyDescent="0.2">
      <c r="A101" s="16" t="s">
        <v>346</v>
      </c>
      <c r="B101" s="17" t="s">
        <v>347</v>
      </c>
      <c r="C101" s="18" t="s">
        <v>4</v>
      </c>
      <c r="D101" s="18"/>
      <c r="E101" s="18"/>
      <c r="F101" s="18" t="s">
        <v>58</v>
      </c>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row>
    <row r="102" spans="1:113" s="28" customFormat="1" ht="45" customHeight="1" x14ac:dyDescent="0.2">
      <c r="A102" s="21" t="s">
        <v>348</v>
      </c>
      <c r="B102" s="22" t="s">
        <v>349</v>
      </c>
      <c r="C102" s="23" t="s">
        <v>350</v>
      </c>
      <c r="D102" s="23" t="s">
        <v>264</v>
      </c>
      <c r="E102" s="23" t="s">
        <v>351</v>
      </c>
      <c r="F102" s="32"/>
      <c r="G102" s="25">
        <f t="shared" ref="G102" si="67">K102/J102</f>
        <v>1.1806994208708523</v>
      </c>
      <c r="H102" s="26"/>
      <c r="I102" s="26"/>
      <c r="J102" s="27">
        <f t="shared" ref="J102" si="68">L102+O102</f>
        <v>324280</v>
      </c>
      <c r="K102" s="27">
        <f t="shared" ref="K102" si="69">N102+Q102</f>
        <v>382877.20819999999</v>
      </c>
      <c r="L102" s="27">
        <f>+'[1]OFICINAS NACIONALES'!H102</f>
        <v>0</v>
      </c>
      <c r="M102" s="27">
        <f>+'[1]OFICINAS NACIONALES'!G102</f>
        <v>0</v>
      </c>
      <c r="N102" s="27">
        <f>+'[1]OFICINAS NACIONALES'!U102</f>
        <v>0</v>
      </c>
      <c r="O102" s="27">
        <f t="shared" ref="O102:Q102" si="70">+R102+U102+X102+AA102+AD102+AG102+AJ102+AM102+AP102+AS102+AV102+AY102+BB102+BE102+BH102+BK102+BN102+BQ102+BT102+BW102+BZ102+CC102+CF102+CI102+CL102+CO102+CR102+CU102+CX102+DA102+DD102+DG102</f>
        <v>324280</v>
      </c>
      <c r="P102" s="27">
        <f t="shared" si="70"/>
        <v>253966</v>
      </c>
      <c r="Q102" s="27">
        <f t="shared" si="70"/>
        <v>382877.20819999999</v>
      </c>
      <c r="R102" s="27">
        <f>+[1]AMAZONAS!H102</f>
        <v>0</v>
      </c>
      <c r="S102" s="27">
        <f>+[1]AMAZONAS!G102</f>
        <v>0</v>
      </c>
      <c r="T102" s="27">
        <f>+[1]AMAZONAS!U102</f>
        <v>0</v>
      </c>
      <c r="U102" s="27">
        <f>+[1]ANTIOQUIA!H102</f>
        <v>1200</v>
      </c>
      <c r="V102" s="27">
        <f>+[1]ANTIOQUIA!G102</f>
        <v>1200</v>
      </c>
      <c r="W102" s="27">
        <f>+[1]ANTIOQUIA!U102</f>
        <v>1073</v>
      </c>
      <c r="X102" s="27">
        <f>+[1]ATLÁNTICO!H102</f>
        <v>340</v>
      </c>
      <c r="Y102" s="27">
        <f>+[1]ATLÁNTICO!G102</f>
        <v>369</v>
      </c>
      <c r="Z102" s="27">
        <f>+[1]ATLÁNTICO!U102</f>
        <v>3891</v>
      </c>
      <c r="AA102" s="27">
        <f>+[1]ARAUCA!H102</f>
        <v>0</v>
      </c>
      <c r="AB102" s="27">
        <f>+[1]ARAUCA!G102</f>
        <v>0</v>
      </c>
      <c r="AC102" s="27">
        <f>+[1]ARAUCA!U102</f>
        <v>0</v>
      </c>
      <c r="AD102" s="27">
        <f>+[1]BOLIVAR!H102</f>
        <v>18000</v>
      </c>
      <c r="AE102" s="27">
        <f>+[1]BOLIVAR!G102</f>
        <v>18000</v>
      </c>
      <c r="AF102" s="27">
        <f>+[1]BOLIVAR!U102</f>
        <v>21153.65</v>
      </c>
      <c r="AG102" s="27">
        <f>+[1]BOYACÁ!H102</f>
        <v>0</v>
      </c>
      <c r="AH102" s="27">
        <f>+[1]BOYACÁ!G102</f>
        <v>0</v>
      </c>
      <c r="AI102" s="27">
        <f>+[1]BOYACÁ!U102</f>
        <v>0</v>
      </c>
      <c r="AJ102" s="27">
        <f>+[1]CALDAS!H102</f>
        <v>400</v>
      </c>
      <c r="AK102" s="27">
        <f>+[1]CALDAS!G102</f>
        <v>0</v>
      </c>
      <c r="AL102" s="27">
        <f>+[1]CALDAS!U102</f>
        <v>76.5</v>
      </c>
      <c r="AM102" s="27">
        <f>+[1]CAQUETA!H102</f>
        <v>0</v>
      </c>
      <c r="AN102" s="27">
        <f>+[1]CAQUETA!G102</f>
        <v>0</v>
      </c>
      <c r="AO102" s="27">
        <f>+[1]CAQUETA!U102</f>
        <v>0</v>
      </c>
      <c r="AP102" s="27">
        <f>+[1]CASANARE!H102</f>
        <v>40000</v>
      </c>
      <c r="AQ102" s="27">
        <f>+[1]CASANARE!G102</f>
        <v>20000</v>
      </c>
      <c r="AR102" s="27">
        <f>+[1]CASANARE!U102</f>
        <v>43299.749999999993</v>
      </c>
      <c r="AS102" s="27">
        <f>+[1]CAUCA!H102</f>
        <v>0</v>
      </c>
      <c r="AT102" s="27">
        <f>+[1]CAUCA!G102</f>
        <v>0</v>
      </c>
      <c r="AU102" s="27">
        <f>+[1]CAUCA!U102</f>
        <v>0</v>
      </c>
      <c r="AV102" s="27">
        <f>+[1]CESAR!H102</f>
        <v>30000</v>
      </c>
      <c r="AW102" s="27">
        <f>+[1]CESAR!G102</f>
        <v>27731</v>
      </c>
      <c r="AX102" s="27">
        <f>+[1]CESAR!U102</f>
        <v>43915.97</v>
      </c>
      <c r="AY102" s="27">
        <f>+[1]CHOCÓ!H102</f>
        <v>0</v>
      </c>
      <c r="AZ102" s="27">
        <f>+[1]CHOCÓ!G102</f>
        <v>0</v>
      </c>
      <c r="BA102" s="27">
        <f>+[1]CHOCÓ!U102</f>
        <v>0</v>
      </c>
      <c r="BB102" s="27">
        <f>+[1]CORDOBA!H102</f>
        <v>3700</v>
      </c>
      <c r="BC102" s="27">
        <f>+[1]CORDOBA!G102</f>
        <v>3600</v>
      </c>
      <c r="BD102" s="27">
        <f>+[1]CORDOBA!U102</f>
        <v>3831.5699999999997</v>
      </c>
      <c r="BE102" s="27">
        <f>+[1]CUNDINAMARCA!H102</f>
        <v>0</v>
      </c>
      <c r="BF102" s="27">
        <f>+[1]CUNDINAMARCA!G102</f>
        <v>0</v>
      </c>
      <c r="BG102" s="27">
        <f>+[1]CUNDINAMARCA!U102</f>
        <v>0</v>
      </c>
      <c r="BH102" s="27">
        <f>+[1]GUAINIA!H102</f>
        <v>0</v>
      </c>
      <c r="BI102" s="27">
        <f>+[1]GUAINIA!G102</f>
        <v>0</v>
      </c>
      <c r="BJ102" s="27">
        <f>+[1]GUAINIA!U102</f>
        <v>0</v>
      </c>
      <c r="BK102" s="27">
        <f>+[1]GUAVIARE!H102</f>
        <v>0</v>
      </c>
      <c r="BL102" s="27">
        <f>+[1]GUAVIARE!G102</f>
        <v>0</v>
      </c>
      <c r="BM102" s="27">
        <f>+[1]GUAVIARE!U102</f>
        <v>0</v>
      </c>
      <c r="BN102" s="27">
        <f>+[1]HUILA!H102</f>
        <v>0</v>
      </c>
      <c r="BO102" s="27">
        <f>+[1]HUILA!G102</f>
        <v>0</v>
      </c>
      <c r="BP102" s="27">
        <f>+[1]HUILA!U102</f>
        <v>0</v>
      </c>
      <c r="BQ102" s="27">
        <f>+[1]GUAJIRA!H102</f>
        <v>1000</v>
      </c>
      <c r="BR102" s="27">
        <f>+[1]GUAJIRA!G102</f>
        <v>250</v>
      </c>
      <c r="BS102" s="27">
        <f>+[1]GUAJIRA!U102</f>
        <v>2002.8</v>
      </c>
      <c r="BT102" s="27">
        <f>+[1]MAGDALENA!H102</f>
        <v>18000</v>
      </c>
      <c r="BU102" s="27">
        <f>+[1]MAGDALENA!G102</f>
        <v>9000</v>
      </c>
      <c r="BV102" s="27">
        <f>+[1]MAGDALENA!U102</f>
        <v>13546.099999999999</v>
      </c>
      <c r="BW102" s="27">
        <f>+[1]META!H102</f>
        <v>150000</v>
      </c>
      <c r="BX102" s="27">
        <f>+[1]META!G102</f>
        <v>150000</v>
      </c>
      <c r="BY102" s="27">
        <f>+[1]META!U102</f>
        <v>168948.69820000001</v>
      </c>
      <c r="BZ102" s="27">
        <f>+[1]NARIÑO!H102</f>
        <v>6000</v>
      </c>
      <c r="CA102" s="27">
        <f>+[1]NARIÑO!G102</f>
        <v>8277</v>
      </c>
      <c r="CB102" s="27">
        <f>+[1]NARIÑO!U102</f>
        <v>13258.630000000001</v>
      </c>
      <c r="CC102" s="27">
        <f>+'[1]NORTE DE SANTANDER'!H102</f>
        <v>12000</v>
      </c>
      <c r="CD102" s="27">
        <f>+'[1]NORTE DE SANTANDER'!G102</f>
        <v>0</v>
      </c>
      <c r="CE102" s="27">
        <f>+'[1]NORTE DE SANTANDER'!U102</f>
        <v>10863.550000000001</v>
      </c>
      <c r="CF102" s="27">
        <f>+[1]PUTUMAYO!H102</f>
        <v>40</v>
      </c>
      <c r="CG102" s="27">
        <f>+[1]PUTUMAYO!G102</f>
        <v>40</v>
      </c>
      <c r="CH102" s="27">
        <f>+[1]PUTUMAYO!U102</f>
        <v>40</v>
      </c>
      <c r="CI102" s="27">
        <f>+[1]QUINDIO!H102</f>
        <v>0</v>
      </c>
      <c r="CJ102" s="27">
        <f>+[1]QUINDIO!G102</f>
        <v>0</v>
      </c>
      <c r="CK102" s="27">
        <f>+[1]QUINDIO!U102</f>
        <v>0</v>
      </c>
      <c r="CL102" s="27">
        <f>+[1]RISARALDA!H102</f>
        <v>0</v>
      </c>
      <c r="CM102" s="27">
        <f>+[1]RISARALDA!G102</f>
        <v>0</v>
      </c>
      <c r="CN102" s="27">
        <f>+[1]RISARALDA!U102</f>
        <v>0</v>
      </c>
      <c r="CO102" s="27">
        <f>+'[1]SAN ANDRES'!H102</f>
        <v>0</v>
      </c>
      <c r="CP102" s="27">
        <f>+'[1]SAN ANDRES'!G102</f>
        <v>0</v>
      </c>
      <c r="CQ102" s="27">
        <f>+'[1]SAN ANDRES'!U102</f>
        <v>0</v>
      </c>
      <c r="CR102" s="27">
        <f>+[1]SANTANDER!H102</f>
        <v>40000</v>
      </c>
      <c r="CS102" s="27">
        <f>+[1]SANTANDER!G102</f>
        <v>11899</v>
      </c>
      <c r="CT102" s="27">
        <f>+[1]SANTANDER!U102</f>
        <v>50905.450000000004</v>
      </c>
      <c r="CU102" s="27">
        <f>+[1]SUCRE!H102</f>
        <v>500</v>
      </c>
      <c r="CV102" s="27">
        <f>+[1]SUCRE!G102</f>
        <v>500</v>
      </c>
      <c r="CW102" s="27">
        <f>+[1]SUCRE!U102</f>
        <v>3038.5</v>
      </c>
      <c r="CX102" s="27">
        <f>+[1]TOLIMA!H102</f>
        <v>0</v>
      </c>
      <c r="CY102" s="27">
        <f>+[1]TOLIMA!G102</f>
        <v>0</v>
      </c>
      <c r="CZ102" s="27">
        <f>+[1]TOLIMA!U102</f>
        <v>0</v>
      </c>
      <c r="DA102" s="27">
        <f>+'[1]VALLE DEL CAUCA'!H102</f>
        <v>0</v>
      </c>
      <c r="DB102" s="27">
        <f>+'[1]VALLE DEL CAUCA'!G102</f>
        <v>0</v>
      </c>
      <c r="DC102" s="27">
        <f>+'[1]VALLE DEL CAUCA'!U102</f>
        <v>0</v>
      </c>
      <c r="DD102" s="27">
        <f>+[1]VAUPES!H102</f>
        <v>0</v>
      </c>
      <c r="DE102" s="27">
        <f>+[1]VAUPES!G102</f>
        <v>0</v>
      </c>
      <c r="DF102" s="27">
        <f>+[1]VAUPES!U102</f>
        <v>0</v>
      </c>
      <c r="DG102" s="27">
        <f>+[1]VICHADA!H102</f>
        <v>3100</v>
      </c>
      <c r="DH102" s="27">
        <f>+[1]VICHADA!G102</f>
        <v>3100</v>
      </c>
      <c r="DI102" s="27">
        <f>+[1]VICHADA!U102</f>
        <v>3032.04</v>
      </c>
    </row>
    <row r="103" spans="1:113" ht="45" customHeight="1" x14ac:dyDescent="0.2">
      <c r="A103" s="16" t="s">
        <v>352</v>
      </c>
      <c r="B103" s="17" t="s">
        <v>353</v>
      </c>
      <c r="C103" s="18" t="s">
        <v>4</v>
      </c>
      <c r="D103" s="18"/>
      <c r="E103" s="18"/>
      <c r="F103" s="18" t="s">
        <v>58</v>
      </c>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row>
    <row r="104" spans="1:113" ht="45" customHeight="1" x14ac:dyDescent="0.2">
      <c r="A104" s="21" t="s">
        <v>354</v>
      </c>
      <c r="B104" s="22" t="s">
        <v>353</v>
      </c>
      <c r="C104" s="23" t="s">
        <v>355</v>
      </c>
      <c r="D104" s="23" t="s">
        <v>356</v>
      </c>
      <c r="E104" s="23" t="s">
        <v>357</v>
      </c>
      <c r="F104" s="24" t="s">
        <v>58</v>
      </c>
      <c r="G104" s="25">
        <f t="shared" ref="G104:G107" si="71">K104/J104</f>
        <v>1.3522446949602123</v>
      </c>
      <c r="H104" s="26"/>
      <c r="I104" s="26"/>
      <c r="J104" s="27">
        <f t="shared" ref="J104:J107" si="72">L104+O104</f>
        <v>15080</v>
      </c>
      <c r="K104" s="27">
        <f t="shared" ref="K104:K107" si="73">N104+Q104</f>
        <v>20391.850000000002</v>
      </c>
      <c r="L104" s="27">
        <f>+'[1]OFICINAS NACIONALES'!H104</f>
        <v>0</v>
      </c>
      <c r="M104" s="27">
        <f>+'[1]OFICINAS NACIONALES'!G104</f>
        <v>0</v>
      </c>
      <c r="N104" s="27">
        <f>+'[1]OFICINAS NACIONALES'!U104</f>
        <v>0</v>
      </c>
      <c r="O104" s="27">
        <f t="shared" ref="O104:Q107" si="74">+R104+U104+X104+AA104+AD104+AG104+AJ104+AM104+AP104+AS104+AV104+AY104+BB104+BE104+BH104+BK104+BN104+BQ104+BT104+BW104+BZ104+CC104+CF104+CI104+CL104+CO104+CR104+CU104+CX104+DA104+DD104+DG104</f>
        <v>15080</v>
      </c>
      <c r="P104" s="27">
        <f t="shared" si="74"/>
        <v>26420</v>
      </c>
      <c r="Q104" s="27">
        <f t="shared" si="74"/>
        <v>20391.850000000002</v>
      </c>
      <c r="R104" s="27">
        <f>+[1]AMAZONAS!H104</f>
        <v>0</v>
      </c>
      <c r="S104" s="27">
        <f>+[1]AMAZONAS!G104</f>
        <v>0</v>
      </c>
      <c r="T104" s="27">
        <f>+[1]AMAZONAS!U104</f>
        <v>0</v>
      </c>
      <c r="U104" s="27">
        <f>+[1]ANTIOQUIA!H104</f>
        <v>100</v>
      </c>
      <c r="V104" s="27">
        <f>+[1]ANTIOQUIA!G104</f>
        <v>100</v>
      </c>
      <c r="W104" s="27">
        <f>+[1]ANTIOQUIA!U104</f>
        <v>88</v>
      </c>
      <c r="X104" s="27">
        <f>+[1]ATLÁNTICO!H104</f>
        <v>220</v>
      </c>
      <c r="Y104" s="27">
        <f>+[1]ATLÁNTICO!G104</f>
        <v>216</v>
      </c>
      <c r="Z104" s="27">
        <f>+[1]ATLÁNTICO!U104</f>
        <v>220</v>
      </c>
      <c r="AA104" s="27">
        <f>+[1]ARAUCA!H104</f>
        <v>0</v>
      </c>
      <c r="AB104" s="27">
        <f>+[1]ARAUCA!G104</f>
        <v>0</v>
      </c>
      <c r="AC104" s="27">
        <f>+[1]ARAUCA!U104</f>
        <v>0</v>
      </c>
      <c r="AD104" s="53">
        <f>+[1]BOLIVAR!H104</f>
        <v>1500</v>
      </c>
      <c r="AE104" s="53">
        <f>+[1]BOLIVAR!G104</f>
        <v>7189</v>
      </c>
      <c r="AF104" s="53">
        <f>+[1]BOLIVAR!U104</f>
        <v>2487</v>
      </c>
      <c r="AG104" s="27">
        <f>+[1]BOYACÁ!H104</f>
        <v>0</v>
      </c>
      <c r="AH104" s="27">
        <f>+[1]BOYACÁ!G104</f>
        <v>0</v>
      </c>
      <c r="AI104" s="27">
        <f>+[1]BOYACÁ!U104</f>
        <v>0</v>
      </c>
      <c r="AJ104" s="27">
        <f>+[1]CALDAS!H104</f>
        <v>0</v>
      </c>
      <c r="AK104" s="27">
        <f>+[1]CALDAS!G104</f>
        <v>0</v>
      </c>
      <c r="AL104" s="27">
        <f>+[1]CALDAS!U104</f>
        <v>0</v>
      </c>
      <c r="AM104" s="27">
        <f>+[1]CAQUETA!H104</f>
        <v>0</v>
      </c>
      <c r="AN104" s="27">
        <f>+[1]CAQUETA!G104</f>
        <v>0</v>
      </c>
      <c r="AO104" s="27">
        <f>+[1]CAQUETA!U104</f>
        <v>0</v>
      </c>
      <c r="AP104" s="27">
        <f>+[1]CASANARE!H104</f>
        <v>0</v>
      </c>
      <c r="AQ104" s="27">
        <f>+[1]CASANARE!G104</f>
        <v>0</v>
      </c>
      <c r="AR104" s="27">
        <f>+[1]CASANARE!U104</f>
        <v>0</v>
      </c>
      <c r="AS104" s="27">
        <f>+[1]CAUCA!H104</f>
        <v>0</v>
      </c>
      <c r="AT104" s="27">
        <f>+[1]CAUCA!G104</f>
        <v>0</v>
      </c>
      <c r="AU104" s="27">
        <f>+[1]CAUCA!U104</f>
        <v>0</v>
      </c>
      <c r="AV104" s="53">
        <f>+[1]CESAR!H104</f>
        <v>1200</v>
      </c>
      <c r="AW104" s="53">
        <f>+[1]CESAR!G104</f>
        <v>1321</v>
      </c>
      <c r="AX104" s="53">
        <f>+[1]CESAR!U104</f>
        <v>251.5</v>
      </c>
      <c r="AY104" s="27">
        <f>+[1]CHOCÓ!H104</f>
        <v>0</v>
      </c>
      <c r="AZ104" s="27">
        <f>+[1]CHOCÓ!G104</f>
        <v>0</v>
      </c>
      <c r="BA104" s="27">
        <f>+[1]CHOCÓ!U104</f>
        <v>0</v>
      </c>
      <c r="BB104" s="27">
        <f>+[1]CORDOBA!H104</f>
        <v>7000</v>
      </c>
      <c r="BC104" s="27">
        <f>+[1]CORDOBA!G104</f>
        <v>12700</v>
      </c>
      <c r="BD104" s="27">
        <f>+[1]CORDOBA!U104</f>
        <v>12910.570000000002</v>
      </c>
      <c r="BE104" s="27">
        <f>+[1]CUNDINAMARCA!H104</f>
        <v>250</v>
      </c>
      <c r="BF104" s="27">
        <f>+[1]CUNDINAMARCA!G104</f>
        <v>0</v>
      </c>
      <c r="BG104" s="27">
        <f>+[1]CUNDINAMARCA!U104</f>
        <v>280</v>
      </c>
      <c r="BH104" s="27">
        <f>+[1]GUAINIA!H104</f>
        <v>0</v>
      </c>
      <c r="BI104" s="27">
        <f>+[1]GUAINIA!G104</f>
        <v>0</v>
      </c>
      <c r="BJ104" s="27">
        <f>+[1]GUAINIA!U104</f>
        <v>0</v>
      </c>
      <c r="BK104" s="27">
        <f>+[1]GUAVIARE!H104</f>
        <v>0</v>
      </c>
      <c r="BL104" s="27">
        <f>+[1]GUAVIARE!G104</f>
        <v>0</v>
      </c>
      <c r="BM104" s="27">
        <f>+[1]GUAVIARE!U104</f>
        <v>0</v>
      </c>
      <c r="BN104" s="27">
        <f>+[1]HUILA!H104</f>
        <v>1700</v>
      </c>
      <c r="BO104" s="27">
        <f>+[1]HUILA!G104</f>
        <v>1700</v>
      </c>
      <c r="BP104" s="27">
        <f>+[1]HUILA!U104</f>
        <v>948.1</v>
      </c>
      <c r="BQ104" s="27">
        <f>+[1]GUAJIRA!H104</f>
        <v>300</v>
      </c>
      <c r="BR104" s="27">
        <f>+[1]GUAJIRA!G104</f>
        <v>277</v>
      </c>
      <c r="BS104" s="27">
        <f>+[1]GUAJIRA!U104</f>
        <v>296</v>
      </c>
      <c r="BT104" s="27">
        <f>+[1]MAGDALENA!H104</f>
        <v>120</v>
      </c>
      <c r="BU104" s="27">
        <f>+[1]MAGDALENA!G104</f>
        <v>80</v>
      </c>
      <c r="BV104" s="27">
        <f>+[1]MAGDALENA!U104</f>
        <v>120</v>
      </c>
      <c r="BW104" s="27">
        <f>+[1]META!H104</f>
        <v>240</v>
      </c>
      <c r="BX104" s="27">
        <f>+[1]META!G104</f>
        <v>240</v>
      </c>
      <c r="BY104" s="27">
        <f>+[1]META!U104</f>
        <v>240</v>
      </c>
      <c r="BZ104" s="27">
        <f>+[1]NARIÑO!H104</f>
        <v>0</v>
      </c>
      <c r="CA104" s="27">
        <f>+[1]NARIÑO!G104</f>
        <v>0</v>
      </c>
      <c r="CB104" s="27">
        <f>+[1]NARIÑO!U104</f>
        <v>0</v>
      </c>
      <c r="CC104" s="27">
        <f>+'[1]NORTE DE SANTANDER'!H104</f>
        <v>0</v>
      </c>
      <c r="CD104" s="27">
        <f>+'[1]NORTE DE SANTANDER'!G104</f>
        <v>0</v>
      </c>
      <c r="CE104" s="27">
        <f>+'[1]NORTE DE SANTANDER'!U104</f>
        <v>0</v>
      </c>
      <c r="CF104" s="27">
        <f>+[1]PUTUMAYO!H104</f>
        <v>0</v>
      </c>
      <c r="CG104" s="27">
        <f>+[1]PUTUMAYO!G104</f>
        <v>0</v>
      </c>
      <c r="CH104" s="27">
        <f>+[1]PUTUMAYO!U104</f>
        <v>0</v>
      </c>
      <c r="CI104" s="27">
        <f>+[1]QUINDIO!H104</f>
        <v>0</v>
      </c>
      <c r="CJ104" s="27">
        <f>+[1]QUINDIO!G104</f>
        <v>0</v>
      </c>
      <c r="CK104" s="27">
        <f>+[1]QUINDIO!U104</f>
        <v>0</v>
      </c>
      <c r="CL104" s="27">
        <f>+[1]RISARALDA!H104</f>
        <v>0</v>
      </c>
      <c r="CM104" s="27">
        <f>+[1]RISARALDA!G104</f>
        <v>0</v>
      </c>
      <c r="CN104" s="27">
        <f>+[1]RISARALDA!U104</f>
        <v>0</v>
      </c>
      <c r="CO104" s="27">
        <f>+'[1]SAN ANDRES'!H104</f>
        <v>0</v>
      </c>
      <c r="CP104" s="27">
        <f>+'[1]SAN ANDRES'!G104</f>
        <v>0</v>
      </c>
      <c r="CQ104" s="27">
        <f>+'[1]SAN ANDRES'!U104</f>
        <v>0</v>
      </c>
      <c r="CR104" s="27">
        <f>+[1]SANTANDER!H104</f>
        <v>0</v>
      </c>
      <c r="CS104" s="27">
        <f>+[1]SANTANDER!G104</f>
        <v>0</v>
      </c>
      <c r="CT104" s="27">
        <f>+[1]SANTANDER!U104</f>
        <v>0</v>
      </c>
      <c r="CU104" s="27">
        <f>+[1]SUCRE!H104</f>
        <v>200</v>
      </c>
      <c r="CV104" s="27">
        <f>+[1]SUCRE!G104</f>
        <v>200</v>
      </c>
      <c r="CW104" s="27">
        <f>+[1]SUCRE!U104</f>
        <v>1017</v>
      </c>
      <c r="CX104" s="27">
        <f>+[1]TOLIMA!H104</f>
        <v>500</v>
      </c>
      <c r="CY104" s="27">
        <f>+[1]TOLIMA!G104</f>
        <v>500</v>
      </c>
      <c r="CZ104" s="27">
        <f>+[1]TOLIMA!U104</f>
        <v>500</v>
      </c>
      <c r="DA104" s="27">
        <f>+'[1]VALLE DEL CAUCA'!H104</f>
        <v>1500</v>
      </c>
      <c r="DB104" s="27">
        <f>+'[1]VALLE DEL CAUCA'!G104</f>
        <v>1897</v>
      </c>
      <c r="DC104" s="27">
        <f>+'[1]VALLE DEL CAUCA'!U104</f>
        <v>774.68</v>
      </c>
      <c r="DD104" s="27">
        <f>+[1]VAUPES!H104</f>
        <v>0</v>
      </c>
      <c r="DE104" s="27">
        <f>+[1]VAUPES!G104</f>
        <v>0</v>
      </c>
      <c r="DF104" s="27">
        <f>+[1]VAUPES!U104</f>
        <v>0</v>
      </c>
      <c r="DG104" s="53">
        <f>+[1]VICHADA!H104</f>
        <v>250</v>
      </c>
      <c r="DH104" s="53">
        <f>+[1]VICHADA!G104</f>
        <v>0</v>
      </c>
      <c r="DI104" s="53">
        <f>+[1]VICHADA!U104</f>
        <v>259</v>
      </c>
    </row>
    <row r="105" spans="1:113" ht="45" customHeight="1" x14ac:dyDescent="0.2">
      <c r="A105" s="21" t="s">
        <v>358</v>
      </c>
      <c r="B105" s="22" t="s">
        <v>353</v>
      </c>
      <c r="C105" s="23" t="s">
        <v>359</v>
      </c>
      <c r="D105" s="23" t="s">
        <v>360</v>
      </c>
      <c r="E105" s="23" t="s">
        <v>361</v>
      </c>
      <c r="F105" s="24" t="s">
        <v>58</v>
      </c>
      <c r="G105" s="25">
        <f t="shared" si="71"/>
        <v>1</v>
      </c>
      <c r="H105" s="26"/>
      <c r="I105" s="26"/>
      <c r="J105" s="27">
        <f t="shared" si="72"/>
        <v>6</v>
      </c>
      <c r="K105" s="27">
        <f t="shared" si="73"/>
        <v>6</v>
      </c>
      <c r="L105" s="27">
        <f>+'[1]OFICINAS NACIONALES'!H105</f>
        <v>0</v>
      </c>
      <c r="M105" s="27">
        <f>+'[1]OFICINAS NACIONALES'!G105</f>
        <v>0</v>
      </c>
      <c r="N105" s="27">
        <f>+'[1]OFICINAS NACIONALES'!U105</f>
        <v>0</v>
      </c>
      <c r="O105" s="27">
        <f t="shared" si="74"/>
        <v>6</v>
      </c>
      <c r="P105" s="27">
        <f t="shared" si="74"/>
        <v>6</v>
      </c>
      <c r="Q105" s="27">
        <f t="shared" si="74"/>
        <v>6</v>
      </c>
      <c r="R105" s="27">
        <f>+[1]AMAZONAS!H105</f>
        <v>0</v>
      </c>
      <c r="S105" s="27">
        <f>+[1]AMAZONAS!G105</f>
        <v>0</v>
      </c>
      <c r="T105" s="27">
        <f>+[1]AMAZONAS!U105</f>
        <v>0</v>
      </c>
      <c r="U105" s="27">
        <f>+[1]ANTIOQUIA!H105</f>
        <v>1</v>
      </c>
      <c r="V105" s="27">
        <f>+[1]ANTIOQUIA!G105</f>
        <v>1</v>
      </c>
      <c r="W105" s="27">
        <f>+[1]ANTIOQUIA!U105</f>
        <v>1</v>
      </c>
      <c r="X105" s="27">
        <f>+[1]ATLÁNTICO!H105</f>
        <v>0</v>
      </c>
      <c r="Y105" s="27">
        <f>+[1]ATLÁNTICO!G105</f>
        <v>0</v>
      </c>
      <c r="Z105" s="27">
        <f>+[1]ATLÁNTICO!U105</f>
        <v>0</v>
      </c>
      <c r="AA105" s="27">
        <f>+[1]ARAUCA!H105</f>
        <v>0</v>
      </c>
      <c r="AB105" s="27">
        <f>+[1]ARAUCA!G105</f>
        <v>0</v>
      </c>
      <c r="AC105" s="27">
        <f>+[1]ARAUCA!U105</f>
        <v>0</v>
      </c>
      <c r="AD105" s="27">
        <f>+[1]BOLIVAR!H105</f>
        <v>0</v>
      </c>
      <c r="AE105" s="27">
        <f>+[1]BOLIVAR!G105</f>
        <v>0</v>
      </c>
      <c r="AF105" s="27">
        <f>+[1]BOLIVAR!U105</f>
        <v>0</v>
      </c>
      <c r="AG105" s="27">
        <f>+[1]BOYACÁ!H105</f>
        <v>0</v>
      </c>
      <c r="AH105" s="27">
        <f>+[1]BOYACÁ!G105</f>
        <v>0</v>
      </c>
      <c r="AI105" s="27">
        <f>+[1]BOYACÁ!U105</f>
        <v>0</v>
      </c>
      <c r="AJ105" s="27">
        <f>+[1]CALDAS!H105</f>
        <v>0</v>
      </c>
      <c r="AK105" s="27">
        <f>+[1]CALDAS!G105</f>
        <v>0</v>
      </c>
      <c r="AL105" s="27">
        <f>+[1]CALDAS!U105</f>
        <v>0</v>
      </c>
      <c r="AM105" s="27">
        <f>+[1]CAQUETA!H105</f>
        <v>0</v>
      </c>
      <c r="AN105" s="27">
        <f>+[1]CAQUETA!G105</f>
        <v>0</v>
      </c>
      <c r="AO105" s="27">
        <f>+[1]CAQUETA!U105</f>
        <v>0</v>
      </c>
      <c r="AP105" s="27">
        <f>+[1]CASANARE!H105</f>
        <v>1</v>
      </c>
      <c r="AQ105" s="27">
        <f>+[1]CASANARE!G105</f>
        <v>1</v>
      </c>
      <c r="AR105" s="27">
        <f>+[1]CASANARE!U105</f>
        <v>1</v>
      </c>
      <c r="AS105" s="27">
        <f>+[1]CAUCA!H105</f>
        <v>1</v>
      </c>
      <c r="AT105" s="27">
        <f>+[1]CAUCA!G105</f>
        <v>1</v>
      </c>
      <c r="AU105" s="27">
        <f>+[1]CAUCA!U105</f>
        <v>1</v>
      </c>
      <c r="AV105" s="27">
        <f>+[1]CESAR!H105</f>
        <v>0</v>
      </c>
      <c r="AW105" s="27">
        <f>+[1]CESAR!G105</f>
        <v>0</v>
      </c>
      <c r="AX105" s="27">
        <f>+[1]CESAR!U105</f>
        <v>0</v>
      </c>
      <c r="AY105" s="27">
        <f>+[1]CHOCÓ!H105</f>
        <v>0</v>
      </c>
      <c r="AZ105" s="27">
        <f>+[1]CHOCÓ!G105</f>
        <v>0</v>
      </c>
      <c r="BA105" s="27">
        <f>+[1]CHOCÓ!U105</f>
        <v>0</v>
      </c>
      <c r="BB105" s="27">
        <f>+[1]CORDOBA!H105</f>
        <v>0</v>
      </c>
      <c r="BC105" s="27">
        <f>+[1]CORDOBA!G105</f>
        <v>0</v>
      </c>
      <c r="BD105" s="27">
        <f>+[1]CORDOBA!U105</f>
        <v>0</v>
      </c>
      <c r="BE105" s="27">
        <f>+[1]CUNDINAMARCA!H105</f>
        <v>0</v>
      </c>
      <c r="BF105" s="27">
        <f>+[1]CUNDINAMARCA!G105</f>
        <v>0</v>
      </c>
      <c r="BG105" s="27">
        <f>+[1]CUNDINAMARCA!U105</f>
        <v>0</v>
      </c>
      <c r="BH105" s="27">
        <f>+[1]GUAINIA!H105</f>
        <v>0</v>
      </c>
      <c r="BI105" s="27">
        <f>+[1]GUAINIA!G105</f>
        <v>0</v>
      </c>
      <c r="BJ105" s="27">
        <f>+[1]GUAINIA!U105</f>
        <v>0</v>
      </c>
      <c r="BK105" s="27">
        <f>+[1]GUAVIARE!H105</f>
        <v>1</v>
      </c>
      <c r="BL105" s="27">
        <f>+[1]GUAVIARE!G105</f>
        <v>1</v>
      </c>
      <c r="BM105" s="27">
        <f>+[1]GUAVIARE!U105</f>
        <v>1</v>
      </c>
      <c r="BN105" s="27">
        <f>+[1]HUILA!H105</f>
        <v>0</v>
      </c>
      <c r="BO105" s="27">
        <f>+[1]HUILA!G105</f>
        <v>0</v>
      </c>
      <c r="BP105" s="27">
        <f>+[1]HUILA!U105</f>
        <v>0</v>
      </c>
      <c r="BQ105" s="27">
        <f>+[1]GUAJIRA!H105</f>
        <v>0</v>
      </c>
      <c r="BR105" s="27">
        <f>+[1]GUAJIRA!G105</f>
        <v>0</v>
      </c>
      <c r="BS105" s="27">
        <f>+[1]GUAJIRA!U105</f>
        <v>0</v>
      </c>
      <c r="BT105" s="27">
        <f>+[1]MAGDALENA!H105</f>
        <v>0</v>
      </c>
      <c r="BU105" s="27">
        <f>+[1]MAGDALENA!G105</f>
        <v>0</v>
      </c>
      <c r="BV105" s="27">
        <f>+[1]MAGDALENA!U105</f>
        <v>0</v>
      </c>
      <c r="BW105" s="27">
        <f>+[1]META!H105</f>
        <v>1</v>
      </c>
      <c r="BX105" s="27">
        <f>+[1]META!G105</f>
        <v>1</v>
      </c>
      <c r="BY105" s="27">
        <f>+[1]META!U105</f>
        <v>1</v>
      </c>
      <c r="BZ105" s="27">
        <f>+[1]NARIÑO!H105</f>
        <v>0</v>
      </c>
      <c r="CA105" s="27">
        <f>+[1]NARIÑO!G105</f>
        <v>0</v>
      </c>
      <c r="CB105" s="27">
        <f>+[1]NARIÑO!U105</f>
        <v>0</v>
      </c>
      <c r="CC105" s="27">
        <f>+'[1]NORTE DE SANTANDER'!H105</f>
        <v>0</v>
      </c>
      <c r="CD105" s="27">
        <f>+'[1]NORTE DE SANTANDER'!G105</f>
        <v>0</v>
      </c>
      <c r="CE105" s="27">
        <f>+'[1]NORTE DE SANTANDER'!U105</f>
        <v>0</v>
      </c>
      <c r="CF105" s="27">
        <f>+[1]PUTUMAYO!H105</f>
        <v>0</v>
      </c>
      <c r="CG105" s="27">
        <f>+[1]PUTUMAYO!G105</f>
        <v>0</v>
      </c>
      <c r="CH105" s="27">
        <f>+[1]PUTUMAYO!U105</f>
        <v>0</v>
      </c>
      <c r="CI105" s="27">
        <f>+[1]QUINDIO!H105</f>
        <v>0</v>
      </c>
      <c r="CJ105" s="27">
        <f>+[1]QUINDIO!G105</f>
        <v>0</v>
      </c>
      <c r="CK105" s="27">
        <f>+[1]QUINDIO!U105</f>
        <v>0</v>
      </c>
      <c r="CL105" s="27">
        <f>+[1]RISARALDA!H105</f>
        <v>0</v>
      </c>
      <c r="CM105" s="27">
        <f>+[1]RISARALDA!G105</f>
        <v>0</v>
      </c>
      <c r="CN105" s="27">
        <f>+[1]RISARALDA!U105</f>
        <v>0</v>
      </c>
      <c r="CO105" s="27">
        <f>+'[1]SAN ANDRES'!H105</f>
        <v>0</v>
      </c>
      <c r="CP105" s="27">
        <f>+'[1]SAN ANDRES'!G105</f>
        <v>0</v>
      </c>
      <c r="CQ105" s="27">
        <f>+'[1]SAN ANDRES'!U105</f>
        <v>0</v>
      </c>
      <c r="CR105" s="27">
        <f>+[1]SANTANDER!H105</f>
        <v>0</v>
      </c>
      <c r="CS105" s="27">
        <f>+[1]SANTANDER!G105</f>
        <v>0</v>
      </c>
      <c r="CT105" s="27">
        <f>+[1]SANTANDER!U105</f>
        <v>0</v>
      </c>
      <c r="CU105" s="27">
        <f>+[1]SUCRE!H105</f>
        <v>0</v>
      </c>
      <c r="CV105" s="27">
        <f>+[1]SUCRE!G105</f>
        <v>0</v>
      </c>
      <c r="CW105" s="27">
        <f>+[1]SUCRE!U105</f>
        <v>0</v>
      </c>
      <c r="CX105" s="27">
        <f>+[1]TOLIMA!H105</f>
        <v>0</v>
      </c>
      <c r="CY105" s="27">
        <f>+[1]TOLIMA!G105</f>
        <v>0</v>
      </c>
      <c r="CZ105" s="27">
        <f>+[1]TOLIMA!U105</f>
        <v>0</v>
      </c>
      <c r="DA105" s="27">
        <f>+'[1]VALLE DEL CAUCA'!H105</f>
        <v>0</v>
      </c>
      <c r="DB105" s="27">
        <f>+'[1]VALLE DEL CAUCA'!G105</f>
        <v>0</v>
      </c>
      <c r="DC105" s="27">
        <f>+'[1]VALLE DEL CAUCA'!U105</f>
        <v>0</v>
      </c>
      <c r="DD105" s="27">
        <f>+[1]VAUPES!H105</f>
        <v>0</v>
      </c>
      <c r="DE105" s="27">
        <f>+[1]VAUPES!G105</f>
        <v>0</v>
      </c>
      <c r="DF105" s="27">
        <f>+[1]VAUPES!U105</f>
        <v>0</v>
      </c>
      <c r="DG105" s="27">
        <f>+[1]VICHADA!H105</f>
        <v>1</v>
      </c>
      <c r="DH105" s="27">
        <f>+[1]VICHADA!G105</f>
        <v>1</v>
      </c>
      <c r="DI105" s="27">
        <f>+[1]VICHADA!U105</f>
        <v>1</v>
      </c>
    </row>
    <row r="106" spans="1:113" ht="61.5" customHeight="1" x14ac:dyDescent="0.2">
      <c r="A106" s="21" t="s">
        <v>362</v>
      </c>
      <c r="B106" s="22" t="s">
        <v>353</v>
      </c>
      <c r="C106" s="23" t="s">
        <v>363</v>
      </c>
      <c r="D106" s="23" t="s">
        <v>364</v>
      </c>
      <c r="E106" s="23" t="s">
        <v>365</v>
      </c>
      <c r="F106" s="24" t="s">
        <v>58</v>
      </c>
      <c r="G106" s="25">
        <f t="shared" si="71"/>
        <v>1.215125252408223</v>
      </c>
      <c r="H106" s="26"/>
      <c r="I106" s="26"/>
      <c r="J106" s="27">
        <f t="shared" si="72"/>
        <v>12083.599999999999</v>
      </c>
      <c r="K106" s="27">
        <f t="shared" si="73"/>
        <v>14683.087500000001</v>
      </c>
      <c r="L106" s="27">
        <f>+'[1]OFICINAS NACIONALES'!H106</f>
        <v>0</v>
      </c>
      <c r="M106" s="27">
        <f>+'[1]OFICINAS NACIONALES'!G106</f>
        <v>0</v>
      </c>
      <c r="N106" s="27">
        <f>+'[1]OFICINAS NACIONALES'!U106</f>
        <v>0</v>
      </c>
      <c r="O106" s="27">
        <f t="shared" si="74"/>
        <v>12083.599999999999</v>
      </c>
      <c r="P106" s="27">
        <f t="shared" si="74"/>
        <v>4056.6000000000004</v>
      </c>
      <c r="Q106" s="27">
        <f t="shared" si="74"/>
        <v>14683.087500000001</v>
      </c>
      <c r="R106" s="27">
        <f>+[1]AMAZONAS!H106</f>
        <v>0</v>
      </c>
      <c r="S106" s="27">
        <f>+[1]AMAZONAS!G106</f>
        <v>0</v>
      </c>
      <c r="T106" s="27">
        <f>+[1]AMAZONAS!U106</f>
        <v>0</v>
      </c>
      <c r="U106" s="27">
        <f>+[1]ANTIOQUIA!H106</f>
        <v>1150</v>
      </c>
      <c r="V106" s="27">
        <f>+[1]ANTIOQUIA!G106</f>
        <v>3124</v>
      </c>
      <c r="W106" s="27">
        <f>+[1]ANTIOQUIA!U106</f>
        <v>2626.0119999999997</v>
      </c>
      <c r="X106" s="27">
        <f>+[1]ATLÁNTICO!H106</f>
        <v>60</v>
      </c>
      <c r="Y106" s="27">
        <f>+[1]ATLÁNTICO!G106</f>
        <v>47</v>
      </c>
      <c r="Z106" s="27">
        <f>+[1]ATLÁNTICO!U106</f>
        <v>73.299999999999983</v>
      </c>
      <c r="AA106" s="27">
        <f>+[1]ARAUCA!H106</f>
        <v>0</v>
      </c>
      <c r="AB106" s="27">
        <f>+[1]ARAUCA!G106</f>
        <v>0</v>
      </c>
      <c r="AC106" s="27">
        <f>+[1]ARAUCA!U106</f>
        <v>0</v>
      </c>
      <c r="AD106" s="27">
        <f>+[1]BOLIVAR!H106</f>
        <v>0</v>
      </c>
      <c r="AE106" s="27">
        <f>+[1]BOLIVAR!G106</f>
        <v>0</v>
      </c>
      <c r="AF106" s="27">
        <f>+[1]BOLIVAR!U106</f>
        <v>0</v>
      </c>
      <c r="AG106" s="27">
        <f>+[1]BOYACÁ!H106</f>
        <v>69</v>
      </c>
      <c r="AH106" s="27">
        <f>+[1]BOYACÁ!G106</f>
        <v>69</v>
      </c>
      <c r="AI106" s="27">
        <f>+[1]BOYACÁ!U106</f>
        <v>66.591333333333338</v>
      </c>
      <c r="AJ106" s="27">
        <f>+[1]CALDAS!H106</f>
        <v>540</v>
      </c>
      <c r="AK106" s="27">
        <f>+[1]CALDAS!G106</f>
        <v>540</v>
      </c>
      <c r="AL106" s="27">
        <f>+[1]CALDAS!U106</f>
        <v>566.5</v>
      </c>
      <c r="AM106" s="27">
        <f>+[1]CAQUETA!H106</f>
        <v>0</v>
      </c>
      <c r="AN106" s="27">
        <f>+[1]CAQUETA!G106</f>
        <v>0</v>
      </c>
      <c r="AO106" s="27">
        <f>+[1]CAQUETA!U106</f>
        <v>0</v>
      </c>
      <c r="AP106" s="27">
        <f>+[1]CASANARE!H106</f>
        <v>0</v>
      </c>
      <c r="AQ106" s="27">
        <f>+[1]CASANARE!G106</f>
        <v>0</v>
      </c>
      <c r="AR106" s="27">
        <f>+[1]CASANARE!U106</f>
        <v>0</v>
      </c>
      <c r="AS106" s="27">
        <f>+[1]CAUCA!H106</f>
        <v>17</v>
      </c>
      <c r="AT106" s="27">
        <f>+[1]CAUCA!G106</f>
        <v>17</v>
      </c>
      <c r="AU106" s="27">
        <f>+[1]CAUCA!U106</f>
        <v>19.916666666666668</v>
      </c>
      <c r="AV106" s="27">
        <f>+[1]CESAR!H106</f>
        <v>0</v>
      </c>
      <c r="AW106" s="27">
        <f>+[1]CESAR!G106</f>
        <v>0</v>
      </c>
      <c r="AX106" s="27">
        <f>+[1]CESAR!U106</f>
        <v>0</v>
      </c>
      <c r="AY106" s="27">
        <f>+[1]CHOCÓ!H106</f>
        <v>0</v>
      </c>
      <c r="AZ106" s="27">
        <f>+[1]CHOCÓ!G106</f>
        <v>0</v>
      </c>
      <c r="BA106" s="27">
        <f>+[1]CHOCÓ!U106</f>
        <v>0</v>
      </c>
      <c r="BB106" s="27">
        <f>+[1]CORDOBA!H106</f>
        <v>0</v>
      </c>
      <c r="BC106" s="27">
        <f>+[1]CORDOBA!G106</f>
        <v>0</v>
      </c>
      <c r="BD106" s="27">
        <f>+[1]CORDOBA!U106</f>
        <v>0</v>
      </c>
      <c r="BE106" s="27">
        <f>+[1]CUNDINAMARCA!H106</f>
        <v>10000</v>
      </c>
      <c r="BF106" s="27">
        <f>+[1]CUNDINAMARCA!G106</f>
        <v>0</v>
      </c>
      <c r="BG106" s="27">
        <f>+[1]CUNDINAMARCA!U106</f>
        <v>11099.2042</v>
      </c>
      <c r="BH106" s="27">
        <f>+[1]GUAINIA!H106</f>
        <v>0</v>
      </c>
      <c r="BI106" s="27">
        <f>+[1]GUAINIA!G106</f>
        <v>0</v>
      </c>
      <c r="BJ106" s="27">
        <f>+[1]GUAINIA!U106</f>
        <v>0</v>
      </c>
      <c r="BK106" s="27">
        <f>+[1]GUAVIARE!H106</f>
        <v>0</v>
      </c>
      <c r="BL106" s="27">
        <f>+[1]GUAVIARE!G106</f>
        <v>0</v>
      </c>
      <c r="BM106" s="27">
        <f>+[1]GUAVIARE!U106</f>
        <v>0</v>
      </c>
      <c r="BN106" s="27">
        <f>+[1]HUILA!H106</f>
        <v>0</v>
      </c>
      <c r="BO106" s="27">
        <f>+[1]HUILA!G106</f>
        <v>0</v>
      </c>
      <c r="BP106" s="27">
        <f>+[1]HUILA!U106</f>
        <v>0</v>
      </c>
      <c r="BQ106" s="27">
        <f>+[1]GUAJIRA!H106</f>
        <v>0</v>
      </c>
      <c r="BR106" s="27">
        <f>+[1]GUAJIRA!G106</f>
        <v>0</v>
      </c>
      <c r="BS106" s="27">
        <f>+[1]GUAJIRA!U106</f>
        <v>0</v>
      </c>
      <c r="BT106" s="27">
        <f>+[1]MAGDALENA!H106</f>
        <v>0</v>
      </c>
      <c r="BU106" s="27">
        <f>+[1]MAGDALENA!G106</f>
        <v>0</v>
      </c>
      <c r="BV106" s="27">
        <f>+[1]MAGDALENA!U106</f>
        <v>0</v>
      </c>
      <c r="BW106" s="27">
        <f>+[1]META!H106</f>
        <v>0</v>
      </c>
      <c r="BX106" s="27">
        <f>+[1]META!G106</f>
        <v>0</v>
      </c>
      <c r="BY106" s="27">
        <f>+[1]META!U106</f>
        <v>0</v>
      </c>
      <c r="BZ106" s="27">
        <f>+[1]NARIÑO!H106</f>
        <v>29.3</v>
      </c>
      <c r="CA106" s="27">
        <f>+[1]NARIÑO!G106</f>
        <v>29.3</v>
      </c>
      <c r="CB106" s="27">
        <f>+[1]NARIÑO!U106</f>
        <v>26.923299999999998</v>
      </c>
      <c r="CC106" s="27">
        <f>+'[1]NORTE DE SANTANDER'!H106</f>
        <v>0</v>
      </c>
      <c r="CD106" s="27">
        <f>+'[1]NORTE DE SANTANDER'!G106</f>
        <v>0</v>
      </c>
      <c r="CE106" s="27">
        <f>+'[1]NORTE DE SANTANDER'!U106</f>
        <v>0</v>
      </c>
      <c r="CF106" s="27">
        <f>+[1]PUTUMAYO!H106</f>
        <v>0</v>
      </c>
      <c r="CG106" s="27">
        <f>+[1]PUTUMAYO!G106</f>
        <v>0</v>
      </c>
      <c r="CH106" s="27">
        <f>+[1]PUTUMAYO!U106</f>
        <v>0</v>
      </c>
      <c r="CI106" s="27">
        <f>+[1]QUINDIO!H106</f>
        <v>9.3000000000000007</v>
      </c>
      <c r="CJ106" s="27">
        <f>+[1]QUINDIO!G106</f>
        <v>9.3000000000000007</v>
      </c>
      <c r="CK106" s="27">
        <f>+[1]QUINDIO!U106</f>
        <v>11.01</v>
      </c>
      <c r="CL106" s="27">
        <f>+[1]RISARALDA!H106</f>
        <v>71</v>
      </c>
      <c r="CM106" s="27">
        <f>+[1]RISARALDA!G106</f>
        <v>71</v>
      </c>
      <c r="CN106" s="27">
        <f>+[1]RISARALDA!U106</f>
        <v>83.039999999999992</v>
      </c>
      <c r="CO106" s="27">
        <f>+'[1]SAN ANDRES'!H106</f>
        <v>0</v>
      </c>
      <c r="CP106" s="27">
        <f>+'[1]SAN ANDRES'!G106</f>
        <v>0</v>
      </c>
      <c r="CQ106" s="27">
        <f>+'[1]SAN ANDRES'!U106</f>
        <v>0</v>
      </c>
      <c r="CR106" s="27">
        <f>+[1]SANTANDER!H106</f>
        <v>50</v>
      </c>
      <c r="CS106" s="27">
        <f>+[1]SANTANDER!G106</f>
        <v>40</v>
      </c>
      <c r="CT106" s="27">
        <f>+[1]SANTANDER!U106</f>
        <v>31.4</v>
      </c>
      <c r="CU106" s="27">
        <f>+[1]SUCRE!H106</f>
        <v>8</v>
      </c>
      <c r="CV106" s="27">
        <f>+[1]SUCRE!G106</f>
        <v>12</v>
      </c>
      <c r="CW106" s="27">
        <f>+[1]SUCRE!U106</f>
        <v>8</v>
      </c>
      <c r="CX106" s="27">
        <f>+[1]TOLIMA!H106</f>
        <v>0</v>
      </c>
      <c r="CY106" s="27">
        <f>+[1]TOLIMA!G106</f>
        <v>0</v>
      </c>
      <c r="CZ106" s="27">
        <f>+[1]TOLIMA!U106</f>
        <v>0</v>
      </c>
      <c r="DA106" s="27">
        <f>+'[1]VALLE DEL CAUCA'!H106</f>
        <v>80</v>
      </c>
      <c r="DB106" s="27">
        <f>+'[1]VALLE DEL CAUCA'!G106</f>
        <v>98</v>
      </c>
      <c r="DC106" s="27">
        <f>+'[1]VALLE DEL CAUCA'!U106</f>
        <v>71.190000000000012</v>
      </c>
      <c r="DD106" s="27">
        <f>+[1]VAUPES!H106</f>
        <v>0</v>
      </c>
      <c r="DE106" s="27">
        <f>+[1]VAUPES!G106</f>
        <v>0</v>
      </c>
      <c r="DF106" s="27">
        <f>+[1]VAUPES!U106</f>
        <v>0</v>
      </c>
      <c r="DG106" s="27">
        <f>+[1]VICHADA!H106</f>
        <v>0</v>
      </c>
      <c r="DH106" s="27">
        <f>+[1]VICHADA!G106</f>
        <v>0</v>
      </c>
      <c r="DI106" s="27">
        <f>+[1]VICHADA!U106</f>
        <v>0</v>
      </c>
    </row>
    <row r="107" spans="1:113" s="28" customFormat="1" ht="45" customHeight="1" x14ac:dyDescent="0.2">
      <c r="A107" s="21" t="s">
        <v>366</v>
      </c>
      <c r="B107" s="22" t="s">
        <v>353</v>
      </c>
      <c r="C107" s="23" t="s">
        <v>367</v>
      </c>
      <c r="D107" s="23" t="s">
        <v>368</v>
      </c>
      <c r="E107" s="23" t="s">
        <v>369</v>
      </c>
      <c r="F107" s="23" t="s">
        <v>71</v>
      </c>
      <c r="G107" s="25">
        <f t="shared" si="71"/>
        <v>1</v>
      </c>
      <c r="H107" s="26"/>
      <c r="I107" s="26"/>
      <c r="J107" s="27">
        <f t="shared" si="72"/>
        <v>4</v>
      </c>
      <c r="K107" s="27">
        <f t="shared" si="73"/>
        <v>4</v>
      </c>
      <c r="L107" s="27">
        <f>+'[1]OFICINAS NACIONALES'!H107</f>
        <v>0</v>
      </c>
      <c r="M107" s="27">
        <f>+'[1]OFICINAS NACIONALES'!G107</f>
        <v>0</v>
      </c>
      <c r="N107" s="27">
        <f>+'[1]OFICINAS NACIONALES'!U107</f>
        <v>0</v>
      </c>
      <c r="O107" s="27">
        <f t="shared" si="74"/>
        <v>4</v>
      </c>
      <c r="P107" s="27">
        <f t="shared" si="74"/>
        <v>3.01</v>
      </c>
      <c r="Q107" s="27">
        <f t="shared" si="74"/>
        <v>4</v>
      </c>
      <c r="R107" s="27">
        <f>+[1]AMAZONAS!H107</f>
        <v>0</v>
      </c>
      <c r="S107" s="27">
        <f>+[1]AMAZONAS!G107</f>
        <v>0</v>
      </c>
      <c r="T107" s="27">
        <f>+[1]AMAZONAS!U107</f>
        <v>0</v>
      </c>
      <c r="U107" s="27">
        <f>+[1]ANTIOQUIA!H107</f>
        <v>1</v>
      </c>
      <c r="V107" s="27">
        <f>+[1]ANTIOQUIA!G107</f>
        <v>0.01</v>
      </c>
      <c r="W107" s="27">
        <f>+[1]ANTIOQUIA!U107</f>
        <v>1</v>
      </c>
      <c r="X107" s="27">
        <f>+[1]ATLÁNTICO!H107</f>
        <v>0</v>
      </c>
      <c r="Y107" s="27">
        <f>+[1]ATLÁNTICO!G107</f>
        <v>0</v>
      </c>
      <c r="Z107" s="27">
        <f>+[1]ATLÁNTICO!U107</f>
        <v>0</v>
      </c>
      <c r="AA107" s="27">
        <f>+[1]ARAUCA!H107</f>
        <v>0</v>
      </c>
      <c r="AB107" s="27">
        <f>+[1]ARAUCA!G107</f>
        <v>0</v>
      </c>
      <c r="AC107" s="27">
        <f>+[1]ARAUCA!U107</f>
        <v>0</v>
      </c>
      <c r="AD107" s="27">
        <f>+[1]BOLIVAR!H107</f>
        <v>0</v>
      </c>
      <c r="AE107" s="27">
        <f>+[1]BOLIVAR!G107</f>
        <v>0</v>
      </c>
      <c r="AF107" s="27">
        <f>+[1]BOLIVAR!U107</f>
        <v>0</v>
      </c>
      <c r="AG107" s="27">
        <f>+[1]BOYACÁ!H107</f>
        <v>0</v>
      </c>
      <c r="AH107" s="27">
        <f>+[1]BOYACÁ!G107</f>
        <v>0</v>
      </c>
      <c r="AI107" s="27">
        <f>+[1]BOYACÁ!U107</f>
        <v>0</v>
      </c>
      <c r="AJ107" s="27">
        <f>+[1]CALDAS!H107</f>
        <v>1</v>
      </c>
      <c r="AK107" s="27">
        <f>+[1]CALDAS!G107</f>
        <v>1</v>
      </c>
      <c r="AL107" s="27">
        <f>+[1]CALDAS!U107</f>
        <v>1</v>
      </c>
      <c r="AM107" s="27">
        <f>+[1]CAQUETA!H107</f>
        <v>0</v>
      </c>
      <c r="AN107" s="27">
        <f>+[1]CAQUETA!G107</f>
        <v>0</v>
      </c>
      <c r="AO107" s="27">
        <f>+[1]CAQUETA!U107</f>
        <v>0</v>
      </c>
      <c r="AP107" s="27">
        <f>+[1]CASANARE!H107</f>
        <v>0</v>
      </c>
      <c r="AQ107" s="27">
        <f>+[1]CASANARE!G107</f>
        <v>0</v>
      </c>
      <c r="AR107" s="27">
        <f>+[1]CASANARE!U107</f>
        <v>0</v>
      </c>
      <c r="AS107" s="27">
        <f>+[1]CAUCA!H107</f>
        <v>1</v>
      </c>
      <c r="AT107" s="27">
        <f>+[1]CAUCA!G107</f>
        <v>1</v>
      </c>
      <c r="AU107" s="27">
        <f>+[1]CAUCA!U107</f>
        <v>1</v>
      </c>
      <c r="AV107" s="27">
        <f>+[1]CESAR!H107</f>
        <v>0</v>
      </c>
      <c r="AW107" s="27">
        <f>+[1]CESAR!G107</f>
        <v>0</v>
      </c>
      <c r="AX107" s="27">
        <f>+[1]CESAR!U107</f>
        <v>0</v>
      </c>
      <c r="AY107" s="27">
        <f>+[1]CHOCÓ!H107</f>
        <v>0</v>
      </c>
      <c r="AZ107" s="27">
        <f>+[1]CHOCÓ!G107</f>
        <v>0</v>
      </c>
      <c r="BA107" s="27">
        <f>+[1]CHOCÓ!U107</f>
        <v>0</v>
      </c>
      <c r="BB107" s="27">
        <f>+[1]CORDOBA!H107</f>
        <v>0</v>
      </c>
      <c r="BC107" s="27">
        <f>+[1]CORDOBA!G107</f>
        <v>0</v>
      </c>
      <c r="BD107" s="27">
        <f>+[1]CORDOBA!U107</f>
        <v>0</v>
      </c>
      <c r="BE107" s="27">
        <f>+[1]CUNDINAMARCA!H107</f>
        <v>0</v>
      </c>
      <c r="BF107" s="27">
        <f>+[1]CUNDINAMARCA!G107</f>
        <v>0</v>
      </c>
      <c r="BG107" s="27">
        <f>+[1]CUNDINAMARCA!U107</f>
        <v>0</v>
      </c>
      <c r="BH107" s="27">
        <f>+[1]GUAINIA!H107</f>
        <v>0</v>
      </c>
      <c r="BI107" s="27">
        <f>+[1]GUAINIA!G107</f>
        <v>0</v>
      </c>
      <c r="BJ107" s="27">
        <f>+[1]GUAINIA!U107</f>
        <v>0</v>
      </c>
      <c r="BK107" s="27">
        <f>+[1]GUAVIARE!H107</f>
        <v>0</v>
      </c>
      <c r="BL107" s="27">
        <f>+[1]GUAVIARE!G107</f>
        <v>0</v>
      </c>
      <c r="BM107" s="27">
        <f>+[1]GUAVIARE!U107</f>
        <v>0</v>
      </c>
      <c r="BN107" s="27">
        <f>+[1]HUILA!H107</f>
        <v>0</v>
      </c>
      <c r="BO107" s="27">
        <f>+[1]HUILA!G107</f>
        <v>0</v>
      </c>
      <c r="BP107" s="27">
        <f>+[1]HUILA!U107</f>
        <v>0</v>
      </c>
      <c r="BQ107" s="27">
        <f>+[1]GUAJIRA!H107</f>
        <v>0</v>
      </c>
      <c r="BR107" s="27">
        <f>+[1]GUAJIRA!G107</f>
        <v>0</v>
      </c>
      <c r="BS107" s="27">
        <f>+[1]GUAJIRA!U107</f>
        <v>0</v>
      </c>
      <c r="BT107" s="27">
        <f>+[1]MAGDALENA!H107</f>
        <v>0</v>
      </c>
      <c r="BU107" s="27">
        <f>+[1]MAGDALENA!G107</f>
        <v>0</v>
      </c>
      <c r="BV107" s="27">
        <f>+[1]MAGDALENA!U107</f>
        <v>0</v>
      </c>
      <c r="BW107" s="27">
        <f>+[1]META!H107</f>
        <v>0</v>
      </c>
      <c r="BX107" s="27">
        <f>+[1]META!G107</f>
        <v>0</v>
      </c>
      <c r="BY107" s="27">
        <f>+[1]META!U107</f>
        <v>0</v>
      </c>
      <c r="BZ107" s="27">
        <f>+[1]NARIÑO!H107</f>
        <v>0</v>
      </c>
      <c r="CA107" s="27">
        <f>+[1]NARIÑO!G107</f>
        <v>0</v>
      </c>
      <c r="CB107" s="27">
        <f>+[1]NARIÑO!U107</f>
        <v>0</v>
      </c>
      <c r="CC107" s="27">
        <f>+'[1]NORTE DE SANTANDER'!H107</f>
        <v>0</v>
      </c>
      <c r="CD107" s="27">
        <f>+'[1]NORTE DE SANTANDER'!G107</f>
        <v>0</v>
      </c>
      <c r="CE107" s="27">
        <f>+'[1]NORTE DE SANTANDER'!U107</f>
        <v>0</v>
      </c>
      <c r="CF107" s="27">
        <f>+[1]PUTUMAYO!H107</f>
        <v>0</v>
      </c>
      <c r="CG107" s="27">
        <f>+[1]PUTUMAYO!G107</f>
        <v>0</v>
      </c>
      <c r="CH107" s="27">
        <f>+[1]PUTUMAYO!U107</f>
        <v>0</v>
      </c>
      <c r="CI107" s="27">
        <f>+[1]QUINDIO!H107</f>
        <v>1</v>
      </c>
      <c r="CJ107" s="27">
        <f>+[1]QUINDIO!G107</f>
        <v>1</v>
      </c>
      <c r="CK107" s="27">
        <f>+[1]QUINDIO!U107</f>
        <v>1</v>
      </c>
      <c r="CL107" s="27">
        <f>+[1]RISARALDA!H107</f>
        <v>0</v>
      </c>
      <c r="CM107" s="27">
        <f>+[1]RISARALDA!G107</f>
        <v>0</v>
      </c>
      <c r="CN107" s="27">
        <f>+[1]RISARALDA!U107</f>
        <v>0</v>
      </c>
      <c r="CO107" s="27">
        <f>+'[1]SAN ANDRES'!H107</f>
        <v>0</v>
      </c>
      <c r="CP107" s="27">
        <f>+'[1]SAN ANDRES'!G107</f>
        <v>0</v>
      </c>
      <c r="CQ107" s="27">
        <f>+'[1]SAN ANDRES'!U107</f>
        <v>0</v>
      </c>
      <c r="CR107" s="27">
        <f>+[1]SANTANDER!H107</f>
        <v>0</v>
      </c>
      <c r="CS107" s="27">
        <f>+[1]SANTANDER!G107</f>
        <v>0</v>
      </c>
      <c r="CT107" s="27">
        <f>+[1]SANTANDER!U107</f>
        <v>0</v>
      </c>
      <c r="CU107" s="27">
        <f>+[1]SUCRE!H107</f>
        <v>0</v>
      </c>
      <c r="CV107" s="27">
        <f>+[1]SUCRE!G107</f>
        <v>0</v>
      </c>
      <c r="CW107" s="27">
        <f>+[1]SUCRE!U107</f>
        <v>0</v>
      </c>
      <c r="CX107" s="27">
        <f>+[1]TOLIMA!H107</f>
        <v>0</v>
      </c>
      <c r="CY107" s="27">
        <f>+[1]TOLIMA!G107</f>
        <v>0</v>
      </c>
      <c r="CZ107" s="27">
        <f>+[1]TOLIMA!U107</f>
        <v>0</v>
      </c>
      <c r="DA107" s="27">
        <f>+'[1]VALLE DEL CAUCA'!H107</f>
        <v>0</v>
      </c>
      <c r="DB107" s="27">
        <f>+'[1]VALLE DEL CAUCA'!G107</f>
        <v>0</v>
      </c>
      <c r="DC107" s="27">
        <f>+'[1]VALLE DEL CAUCA'!U107</f>
        <v>0</v>
      </c>
      <c r="DD107" s="27">
        <f>+[1]VAUPES!H107</f>
        <v>0</v>
      </c>
      <c r="DE107" s="27">
        <f>+[1]VAUPES!G107</f>
        <v>0</v>
      </c>
      <c r="DF107" s="27">
        <f>+[1]VAUPES!U107</f>
        <v>0</v>
      </c>
      <c r="DG107" s="27">
        <f>+[1]VICHADA!H107</f>
        <v>0</v>
      </c>
      <c r="DH107" s="27">
        <f>+[1]VICHADA!G107</f>
        <v>0</v>
      </c>
      <c r="DI107" s="27">
        <f>+[1]VICHADA!U107</f>
        <v>0</v>
      </c>
    </row>
    <row r="108" spans="1:113" s="28" customFormat="1" ht="45" customHeight="1" x14ac:dyDescent="0.2">
      <c r="A108" s="456" t="s">
        <v>370</v>
      </c>
      <c r="B108" s="457" t="s">
        <v>353</v>
      </c>
      <c r="C108" s="458" t="s">
        <v>371</v>
      </c>
      <c r="D108" s="23" t="s">
        <v>372</v>
      </c>
      <c r="E108" s="478" t="s">
        <v>373</v>
      </c>
      <c r="F108" s="459" t="s">
        <v>71</v>
      </c>
      <c r="G108" s="461">
        <f>+H108/I108</f>
        <v>1.0112044535461955</v>
      </c>
      <c r="H108" s="463">
        <f>+[1]AMAZONAS!U108+[1]ANTIOQUIA!U108+[1]ARAUCA!U108+[1]ATLÁNTICO!U108+[1]BOLIVAR!U108+[1]BOYACÁ!U108+[1]CALDAS!U108+[1]CAQUETA!U108+[1]CASANARE!U108+[1]CAUCA!U108+[1]CESAR!U108+[1]CHOCÓ!U108+[1]CORDOBA!U108+[1]CUNDINAMARCA!U108+[1]GUAINIA!U108+[1]GUAJIRA!U108+[1]GUAVIARE!U108+[1]HUILA!U108+[1]MAGDALENA!U108+[1]META!U108+[1]NARIÑO!U108+'[1]NORTE DE SANTANDER'!U108+[1]PUTUMAYO!U108+[1]QUINDIO!U108+[1]RISARALDA!U108+'[1]SAN ANDRES'!U108+[1]SANTANDER!U108+[1]SUCRE!U108+[1]TOLIMA!U108+'[1]VALLE DEL CAUCA'!U108+[1]VAUPES!U108+[1]VICHADA!U108</f>
        <v>361.00089999999989</v>
      </c>
      <c r="I108" s="463">
        <f>+[1]AMAZONAS!U109+[1]ANTIOQUIA!U109+[1]ARAUCA!U109+[1]ATLÁNTICO!U109+[1]BOLIVAR!U109+[1]BOYACÁ!U109+[1]CALDAS!U109+[1]CAQUETA!U109+[1]CASANARE!U109+[1]CAUCA!U109+[1]CESAR!U109+[1]CHOCÓ!U109+[1]CORDOBA!U109+[1]CUNDINAMARCA!U109+[1]GUAINIA!U109+[1]GUAJIRA!U109+[1]GUAVIARE!U109+[1]HUILA!U109+[1]MAGDALENA!U109+[1]META!U109+[1]NARIÑO!U109+'[1]NORTE DE SANTANDER'!U109+[1]PUTUMAYO!U109+[1]QUINDIO!U109+[1]RISARALDA!U109+'[1]SAN ANDRES'!U109+[1]SANTANDER!U109+[1]SUCRE!U109+[1]TOLIMA!U109+'[1]VALLE DEL CAUCA'!U109+[1]VAUPES!U109+[1]VICHADA!U109</f>
        <v>357.00089999999989</v>
      </c>
      <c r="J108" s="27"/>
      <c r="K108" s="27"/>
      <c r="L108" s="465">
        <f>+'[1]OFICINAS NACIONALES'!H108:H109</f>
        <v>0</v>
      </c>
      <c r="M108" s="465">
        <f>+'[1]OFICINAS NACIONALES'!G108:G109</f>
        <v>0</v>
      </c>
      <c r="N108" s="465">
        <f>+'[1]OFICINAS NACIONALES'!U108</f>
        <v>0</v>
      </c>
      <c r="O108" s="31"/>
      <c r="P108" s="31"/>
      <c r="Q108" s="31"/>
      <c r="R108" s="467"/>
      <c r="S108" s="46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30"/>
      <c r="AQ108" s="30"/>
      <c r="AR108" s="27"/>
      <c r="AS108" s="30"/>
      <c r="AT108" s="30"/>
      <c r="AU108" s="27"/>
      <c r="AV108" s="30"/>
      <c r="AW108" s="30"/>
      <c r="AX108" s="27"/>
      <c r="AY108" s="30"/>
      <c r="AZ108" s="30"/>
      <c r="BA108" s="27"/>
      <c r="BB108" s="27"/>
      <c r="BC108" s="27"/>
      <c r="BD108" s="27"/>
      <c r="BE108" s="30"/>
      <c r="BF108" s="30"/>
      <c r="BG108" s="27"/>
      <c r="BH108" s="27"/>
      <c r="BI108" s="27"/>
      <c r="BJ108" s="27"/>
      <c r="BK108" s="27"/>
      <c r="BL108" s="27"/>
      <c r="BM108" s="27"/>
      <c r="BN108" s="30"/>
      <c r="BO108" s="30"/>
      <c r="BP108" s="27"/>
      <c r="BQ108" s="30"/>
      <c r="BR108" s="30"/>
      <c r="BS108" s="27"/>
      <c r="BT108" s="30"/>
      <c r="BU108" s="30"/>
      <c r="BV108" s="27"/>
      <c r="BW108" s="30"/>
      <c r="BX108" s="30"/>
      <c r="BY108" s="27"/>
      <c r="BZ108" s="30"/>
      <c r="CA108" s="30"/>
      <c r="CB108" s="27"/>
      <c r="CC108" s="27"/>
      <c r="CD108" s="27"/>
      <c r="CE108" s="27"/>
      <c r="CF108" s="30"/>
      <c r="CG108" s="30"/>
      <c r="CH108" s="27"/>
      <c r="CI108" s="30"/>
      <c r="CJ108" s="30"/>
      <c r="CK108" s="27"/>
      <c r="CL108" s="30"/>
      <c r="CM108" s="30"/>
      <c r="CN108" s="27"/>
      <c r="CO108" s="30"/>
      <c r="CP108" s="30"/>
      <c r="CQ108" s="27"/>
      <c r="CR108" s="30"/>
      <c r="CS108" s="30"/>
      <c r="CT108" s="27"/>
      <c r="CU108" s="30"/>
      <c r="CV108" s="30"/>
      <c r="CW108" s="27"/>
      <c r="CX108" s="27"/>
      <c r="CY108" s="27"/>
      <c r="CZ108" s="27"/>
      <c r="DA108" s="30"/>
      <c r="DB108" s="30"/>
      <c r="DC108" s="27"/>
      <c r="DD108" s="30"/>
      <c r="DE108" s="30"/>
      <c r="DF108" s="27"/>
      <c r="DG108" s="30"/>
      <c r="DH108" s="30"/>
      <c r="DI108" s="27"/>
    </row>
    <row r="109" spans="1:113" s="28" customFormat="1" ht="45" customHeight="1" x14ac:dyDescent="0.2">
      <c r="A109" s="456"/>
      <c r="B109" s="457"/>
      <c r="C109" s="458"/>
      <c r="D109" s="23" t="s">
        <v>374</v>
      </c>
      <c r="E109" s="478"/>
      <c r="F109" s="460"/>
      <c r="G109" s="462"/>
      <c r="H109" s="464"/>
      <c r="I109" s="464"/>
      <c r="J109" s="27">
        <f>L109+O109</f>
        <v>0</v>
      </c>
      <c r="K109" s="27">
        <f>N109+Q109</f>
        <v>0</v>
      </c>
      <c r="L109" s="466"/>
      <c r="M109" s="466"/>
      <c r="N109" s="466"/>
      <c r="O109" s="27">
        <f>+R109+U109+X109+AA109+AD109+AG109+AJ109+AM109+AP109+AS109+AV109+AY109+BB109+BE109+BH109+BK109+BN109+BQ109+BT109+BW109+BZ109+CC109+CF109+CI109+CL109+CO109+CR109+CU109+CX109+DA109+DD109+DG109</f>
        <v>0</v>
      </c>
      <c r="P109" s="27">
        <f>+S109+V109+Z109+AB109+AE109+AH109+AK109+AN109+AQ109+AT109+AW109+AZ109+BC109+BF109+BI109+BL109+BO109+BR109+BU109+BX109+CA109+CD109+CG109+CJ109+CM109+CP109+CS109+CV109+CY109+DB109+DE109+DH109</f>
        <v>0</v>
      </c>
      <c r="Q109" s="27">
        <f>+T109+W109+Z109+AC109+AF109+AI109+AL109+AO109+AR109+AU109+AX109+BA109+BD109+BG109+BJ109+BM109+BP109+BS109+BV109+BY109+CB109+CE109+CH109+CK109+CN109+CQ109+CT109+CW109+CZ109+DC109+DF109+DI109</f>
        <v>0</v>
      </c>
      <c r="R109" s="467"/>
      <c r="S109" s="46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row>
    <row r="110" spans="1:113" ht="45" customHeight="1" x14ac:dyDescent="0.2">
      <c r="A110" s="16" t="s">
        <v>375</v>
      </c>
      <c r="B110" s="17" t="s">
        <v>376</v>
      </c>
      <c r="C110" s="18" t="s">
        <v>4</v>
      </c>
      <c r="D110" s="18"/>
      <c r="E110" s="18"/>
      <c r="F110" s="18" t="s">
        <v>58</v>
      </c>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row>
    <row r="111" spans="1:113" ht="45" customHeight="1" x14ac:dyDescent="0.2">
      <c r="A111" s="21" t="s">
        <v>377</v>
      </c>
      <c r="B111" s="22" t="s">
        <v>376</v>
      </c>
      <c r="C111" s="23" t="s">
        <v>378</v>
      </c>
      <c r="D111" s="23" t="s">
        <v>379</v>
      </c>
      <c r="E111" s="23" t="s">
        <v>380</v>
      </c>
      <c r="F111" s="24" t="s">
        <v>58</v>
      </c>
      <c r="G111" s="25">
        <f t="shared" ref="G111:G113" si="75">K111/J111</f>
        <v>1.2590673575129534</v>
      </c>
      <c r="H111" s="26"/>
      <c r="I111" s="26"/>
      <c r="J111" s="27">
        <f t="shared" ref="J111:J113" si="76">L111+O111</f>
        <v>772</v>
      </c>
      <c r="K111" s="27">
        <f t="shared" ref="K111:K113" si="77">N111+Q111</f>
        <v>972</v>
      </c>
      <c r="L111" s="27">
        <f>+'[1]OFICINAS NACIONALES'!H111</f>
        <v>0</v>
      </c>
      <c r="M111" s="27">
        <f>+'[1]OFICINAS NACIONALES'!G111</f>
        <v>0</v>
      </c>
      <c r="N111" s="27">
        <f>+'[1]OFICINAS NACIONALES'!U111</f>
        <v>0</v>
      </c>
      <c r="O111" s="27">
        <f t="shared" ref="O111:Q113" si="78">+R111+U111+X111+AA111+AD111+AG111+AJ111+AM111+AP111+AS111+AV111+AY111+BB111+BE111+BH111+BK111+BN111+BQ111+BT111+BW111+BZ111+CC111+CF111+CI111+CL111+CO111+CR111+CU111+CX111+DA111+DD111+DG111</f>
        <v>772</v>
      </c>
      <c r="P111" s="27">
        <f t="shared" si="78"/>
        <v>147</v>
      </c>
      <c r="Q111" s="27">
        <f t="shared" si="78"/>
        <v>972</v>
      </c>
      <c r="R111" s="27">
        <f>+[1]AMAZONAS!H111</f>
        <v>0</v>
      </c>
      <c r="S111" s="27">
        <f>+[1]AMAZONAS!G111</f>
        <v>0</v>
      </c>
      <c r="T111" s="27">
        <f>+[1]AMAZONAS!U111</f>
        <v>0</v>
      </c>
      <c r="U111" s="27">
        <f>+[1]ANTIOQUIA!H111</f>
        <v>70</v>
      </c>
      <c r="V111" s="27">
        <f>+[1]ANTIOQUIA!G111</f>
        <v>143</v>
      </c>
      <c r="W111" s="27">
        <f>+[1]ANTIOQUIA!U111</f>
        <v>154</v>
      </c>
      <c r="X111" s="27">
        <f>+[1]ATLÁNTICO!H111</f>
        <v>5</v>
      </c>
      <c r="Y111" s="27">
        <f>+[1]ATLÁNTICO!G111</f>
        <v>4</v>
      </c>
      <c r="Z111" s="27">
        <f>+[1]ATLÁNTICO!U111</f>
        <v>5</v>
      </c>
      <c r="AA111" s="27">
        <f>+[1]ARAUCA!H111</f>
        <v>0</v>
      </c>
      <c r="AB111" s="27">
        <f>+[1]ARAUCA!G111</f>
        <v>0</v>
      </c>
      <c r="AC111" s="27">
        <f>+[1]ARAUCA!U111</f>
        <v>0</v>
      </c>
      <c r="AD111" s="27">
        <f>+[1]BOLIVAR!H111</f>
        <v>0</v>
      </c>
      <c r="AE111" s="27">
        <f>+[1]BOLIVAR!G111</f>
        <v>0</v>
      </c>
      <c r="AF111" s="27">
        <f>+[1]BOLIVAR!U111</f>
        <v>1</v>
      </c>
      <c r="AG111" s="27">
        <f>+[1]BOYACÁ!H111</f>
        <v>200</v>
      </c>
      <c r="AH111" s="27">
        <f>+[1]BOYACÁ!G111</f>
        <v>0</v>
      </c>
      <c r="AI111" s="27">
        <f>+[1]BOYACÁ!U111</f>
        <v>186</v>
      </c>
      <c r="AJ111" s="27">
        <f>+[1]CALDAS!H111</f>
        <v>50</v>
      </c>
      <c r="AK111" s="27">
        <f>+[1]CALDAS!G111</f>
        <v>0</v>
      </c>
      <c r="AL111" s="27">
        <f>+[1]CALDAS!U111</f>
        <v>84</v>
      </c>
      <c r="AM111" s="27">
        <f>+[1]CAQUETA!H111</f>
        <v>0</v>
      </c>
      <c r="AN111" s="27">
        <f>+[1]CAQUETA!G111</f>
        <v>0</v>
      </c>
      <c r="AO111" s="27">
        <f>+[1]CAQUETA!U111</f>
        <v>2</v>
      </c>
      <c r="AP111" s="27">
        <f>+[1]CASANARE!H111</f>
        <v>5</v>
      </c>
      <c r="AQ111" s="27">
        <f>+[1]CASANARE!G111</f>
        <v>0</v>
      </c>
      <c r="AR111" s="27">
        <f>+[1]CASANARE!U111</f>
        <v>16</v>
      </c>
      <c r="AS111" s="27">
        <f>+[1]CAUCA!H111</f>
        <v>25</v>
      </c>
      <c r="AT111" s="27">
        <f>+[1]CAUCA!G111</f>
        <v>0</v>
      </c>
      <c r="AU111" s="27">
        <f>+[1]CAUCA!U111</f>
        <v>31</v>
      </c>
      <c r="AV111" s="27">
        <f>+[1]CESAR!H111</f>
        <v>5</v>
      </c>
      <c r="AW111" s="27">
        <f>+[1]CESAR!G111</f>
        <v>0</v>
      </c>
      <c r="AX111" s="27">
        <f>+[1]CESAR!U111</f>
        <v>4</v>
      </c>
      <c r="AY111" s="27">
        <f>+[1]CHOCÓ!H111</f>
        <v>1</v>
      </c>
      <c r="AZ111" s="27">
        <f>+[1]CHOCÓ!G111</f>
        <v>0</v>
      </c>
      <c r="BA111" s="27">
        <f>+[1]CHOCÓ!U111</f>
        <v>6</v>
      </c>
      <c r="BB111" s="27">
        <f>+[1]CORDOBA!H111</f>
        <v>30</v>
      </c>
      <c r="BC111" s="27">
        <f>+[1]CORDOBA!G111</f>
        <v>0</v>
      </c>
      <c r="BD111" s="27">
        <f>+[1]CORDOBA!U111</f>
        <v>21</v>
      </c>
      <c r="BE111" s="27">
        <f>+[1]CUNDINAMARCA!H111</f>
        <v>150</v>
      </c>
      <c r="BF111" s="27">
        <f>+[1]CUNDINAMARCA!G111</f>
        <v>0</v>
      </c>
      <c r="BG111" s="27">
        <f>+[1]CUNDINAMARCA!U111</f>
        <v>183</v>
      </c>
      <c r="BH111" s="27">
        <f>+[1]GUAINIA!H111</f>
        <v>0</v>
      </c>
      <c r="BI111" s="27">
        <f>+[1]GUAINIA!G111</f>
        <v>0</v>
      </c>
      <c r="BJ111" s="27">
        <f>+[1]GUAINIA!U111</f>
        <v>0</v>
      </c>
      <c r="BK111" s="27">
        <f>+[1]GUAVIARE!H111</f>
        <v>5</v>
      </c>
      <c r="BL111" s="27">
        <f>+[1]GUAVIARE!G111</f>
        <v>0</v>
      </c>
      <c r="BM111" s="27">
        <f>+[1]GUAVIARE!U111</f>
        <v>4</v>
      </c>
      <c r="BN111" s="27">
        <f>+[1]HUILA!H111</f>
        <v>20</v>
      </c>
      <c r="BO111" s="27">
        <f>+[1]HUILA!G111</f>
        <v>0</v>
      </c>
      <c r="BP111" s="27">
        <f>+[1]HUILA!U111</f>
        <v>21</v>
      </c>
      <c r="BQ111" s="27">
        <f>+[1]GUAJIRA!H111</f>
        <v>0</v>
      </c>
      <c r="BR111" s="27">
        <f>+[1]GUAJIRA!G111</f>
        <v>0</v>
      </c>
      <c r="BS111" s="27">
        <f>+[1]GUAJIRA!U111</f>
        <v>3</v>
      </c>
      <c r="BT111" s="27">
        <f>+[1]MAGDALENA!H111</f>
        <v>20</v>
      </c>
      <c r="BU111" s="27">
        <f>+[1]MAGDALENA!G111</f>
        <v>0</v>
      </c>
      <c r="BV111" s="27">
        <f>+[1]MAGDALENA!U111</f>
        <v>20</v>
      </c>
      <c r="BW111" s="27">
        <f>+[1]META!H111</f>
        <v>15</v>
      </c>
      <c r="BX111" s="27">
        <f>+[1]META!G111</f>
        <v>0</v>
      </c>
      <c r="BY111" s="27">
        <f>+[1]META!U111</f>
        <v>16</v>
      </c>
      <c r="BZ111" s="27">
        <f>+[1]NARIÑO!H111</f>
        <v>15</v>
      </c>
      <c r="CA111" s="27">
        <f>+[1]NARIÑO!G111</f>
        <v>0</v>
      </c>
      <c r="CB111" s="27">
        <f>+[1]NARIÑO!U111</f>
        <v>18</v>
      </c>
      <c r="CC111" s="27">
        <f>+'[1]NORTE DE SANTANDER'!H111</f>
        <v>5</v>
      </c>
      <c r="CD111" s="27">
        <f>+'[1]NORTE DE SANTANDER'!G111</f>
        <v>0</v>
      </c>
      <c r="CE111" s="27">
        <f>+'[1]NORTE DE SANTANDER'!U111</f>
        <v>6</v>
      </c>
      <c r="CF111" s="27">
        <f>+[1]PUTUMAYO!H111</f>
        <v>1</v>
      </c>
      <c r="CG111" s="27">
        <f>+[1]PUTUMAYO!G111</f>
        <v>0</v>
      </c>
      <c r="CH111" s="27">
        <f>+[1]PUTUMAYO!U111</f>
        <v>0</v>
      </c>
      <c r="CI111" s="27">
        <f>+[1]QUINDIO!H111</f>
        <v>40</v>
      </c>
      <c r="CJ111" s="27">
        <f>+[1]QUINDIO!G111</f>
        <v>0</v>
      </c>
      <c r="CK111" s="27">
        <f>+[1]QUINDIO!U111</f>
        <v>44</v>
      </c>
      <c r="CL111" s="27">
        <f>+[1]RISARALDA!H111</f>
        <v>40</v>
      </c>
      <c r="CM111" s="27">
        <f>+[1]RISARALDA!G111</f>
        <v>0</v>
      </c>
      <c r="CN111" s="27">
        <f>+[1]RISARALDA!U111</f>
        <v>53</v>
      </c>
      <c r="CO111" s="27">
        <f>+'[1]SAN ANDRES'!H111</f>
        <v>0</v>
      </c>
      <c r="CP111" s="27">
        <f>+'[1]SAN ANDRES'!G111</f>
        <v>0</v>
      </c>
      <c r="CQ111" s="27">
        <f>+'[1]SAN ANDRES'!U111</f>
        <v>0</v>
      </c>
      <c r="CR111" s="27">
        <f>+[1]SANTANDER!H111</f>
        <v>15</v>
      </c>
      <c r="CS111" s="27">
        <f>+[1]SANTANDER!G111</f>
        <v>0</v>
      </c>
      <c r="CT111" s="27">
        <f>+[1]SANTANDER!U111</f>
        <v>22</v>
      </c>
      <c r="CU111" s="27">
        <f>+[1]SUCRE!H111</f>
        <v>5</v>
      </c>
      <c r="CV111" s="27">
        <f>+[1]SUCRE!G111</f>
        <v>0</v>
      </c>
      <c r="CW111" s="27">
        <f>+[1]SUCRE!U111</f>
        <v>7</v>
      </c>
      <c r="CX111" s="27">
        <f>+[1]TOLIMA!H111</f>
        <v>25</v>
      </c>
      <c r="CY111" s="27">
        <f>+[1]TOLIMA!G111</f>
        <v>0</v>
      </c>
      <c r="CZ111" s="27">
        <f>+[1]TOLIMA!U111</f>
        <v>26</v>
      </c>
      <c r="DA111" s="27">
        <f>+'[1]VALLE DEL CAUCA'!H111</f>
        <v>20</v>
      </c>
      <c r="DB111" s="27">
        <f>+'[1]VALLE DEL CAUCA'!G111</f>
        <v>0</v>
      </c>
      <c r="DC111" s="27">
        <f>+'[1]VALLE DEL CAUCA'!U111</f>
        <v>13</v>
      </c>
      <c r="DD111" s="27">
        <f>+[1]VAUPES!H111</f>
        <v>0</v>
      </c>
      <c r="DE111" s="27">
        <f>+[1]VAUPES!G111</f>
        <v>0</v>
      </c>
      <c r="DF111" s="27">
        <f>+[1]VAUPES!U111</f>
        <v>0</v>
      </c>
      <c r="DG111" s="27">
        <f>+[1]VICHADA!H111</f>
        <v>5</v>
      </c>
      <c r="DH111" s="27">
        <f>+[1]VICHADA!G111</f>
        <v>0</v>
      </c>
      <c r="DI111" s="27">
        <f>+[1]VICHADA!U111</f>
        <v>26</v>
      </c>
    </row>
    <row r="112" spans="1:113" s="28" customFormat="1" ht="45" customHeight="1" x14ac:dyDescent="0.2">
      <c r="A112" s="21" t="s">
        <v>381</v>
      </c>
      <c r="B112" s="22" t="s">
        <v>376</v>
      </c>
      <c r="C112" s="23" t="s">
        <v>382</v>
      </c>
      <c r="D112" s="23" t="s">
        <v>383</v>
      </c>
      <c r="E112" s="23" t="s">
        <v>384</v>
      </c>
      <c r="F112" s="32"/>
      <c r="G112" s="25">
        <f t="shared" si="75"/>
        <v>1.1214381546820444</v>
      </c>
      <c r="H112" s="26"/>
      <c r="I112" s="26"/>
      <c r="J112" s="27">
        <f t="shared" si="76"/>
        <v>120001</v>
      </c>
      <c r="K112" s="27">
        <f t="shared" si="77"/>
        <v>134573.70000000001</v>
      </c>
      <c r="L112" s="27">
        <f>+'[1]OFICINAS NACIONALES'!H112</f>
        <v>0</v>
      </c>
      <c r="M112" s="27">
        <f>+'[1]OFICINAS NACIONALES'!G112</f>
        <v>0</v>
      </c>
      <c r="N112" s="27">
        <f>+'[1]OFICINAS NACIONALES'!U112</f>
        <v>0</v>
      </c>
      <c r="O112" s="27">
        <f t="shared" si="78"/>
        <v>120001</v>
      </c>
      <c r="P112" s="27">
        <f t="shared" si="78"/>
        <v>27195</v>
      </c>
      <c r="Q112" s="27">
        <f t="shared" si="78"/>
        <v>134573.70000000001</v>
      </c>
      <c r="R112" s="27">
        <f>+[1]AMAZONAS!H112</f>
        <v>0</v>
      </c>
      <c r="S112" s="27">
        <f>+[1]AMAZONAS!G112</f>
        <v>0</v>
      </c>
      <c r="T112" s="27">
        <f>+[1]AMAZONAS!U112</f>
        <v>0</v>
      </c>
      <c r="U112" s="27">
        <f>+[1]ANTIOQUIA!H112</f>
        <v>30000</v>
      </c>
      <c r="V112" s="27">
        <f>+[1]ANTIOQUIA!G112</f>
        <v>26541</v>
      </c>
      <c r="W112" s="27">
        <f>+[1]ANTIOQUIA!U112</f>
        <v>33640</v>
      </c>
      <c r="X112" s="27">
        <f>+[1]ATLÁNTICO!H112</f>
        <v>450</v>
      </c>
      <c r="Y112" s="27">
        <f>+[1]ATLÁNTICO!G112</f>
        <v>654</v>
      </c>
      <c r="Z112" s="27">
        <f>+[1]ATLÁNTICO!U112</f>
        <v>319</v>
      </c>
      <c r="AA112" s="27">
        <f>+[1]ARAUCA!H112</f>
        <v>0</v>
      </c>
      <c r="AB112" s="27">
        <f>+[1]ARAUCA!G112</f>
        <v>0</v>
      </c>
      <c r="AC112" s="27">
        <f>+[1]ARAUCA!U112</f>
        <v>0</v>
      </c>
      <c r="AD112" s="27">
        <f>+[1]BOLIVAR!H112</f>
        <v>650</v>
      </c>
      <c r="AE112" s="27">
        <f>+[1]BOLIVAR!G112</f>
        <v>0</v>
      </c>
      <c r="AF112" s="27">
        <f>+[1]BOLIVAR!U112</f>
        <v>872</v>
      </c>
      <c r="AG112" s="27">
        <f>+[1]BOYACÁ!H112</f>
        <v>13000</v>
      </c>
      <c r="AH112" s="27">
        <f>+[1]BOYACÁ!G112</f>
        <v>0</v>
      </c>
      <c r="AI112" s="27">
        <f>+[1]BOYACÁ!U112</f>
        <v>11826</v>
      </c>
      <c r="AJ112" s="27">
        <f>+[1]CALDAS!H112</f>
        <v>8000</v>
      </c>
      <c r="AK112" s="27">
        <f>+[1]CALDAS!G112</f>
        <v>0</v>
      </c>
      <c r="AL112" s="27">
        <f>+[1]CALDAS!U112</f>
        <v>8273</v>
      </c>
      <c r="AM112" s="27">
        <f>+[1]CAQUETA!H112</f>
        <v>60</v>
      </c>
      <c r="AN112" s="27">
        <f>+[1]CAQUETA!G112</f>
        <v>0</v>
      </c>
      <c r="AO112" s="27">
        <f>+[1]CAQUETA!U112</f>
        <v>10</v>
      </c>
      <c r="AP112" s="27">
        <f>+[1]CASANARE!H112</f>
        <v>400</v>
      </c>
      <c r="AQ112" s="27">
        <f>+[1]CASANARE!G112</f>
        <v>0</v>
      </c>
      <c r="AR112" s="27">
        <f>+[1]CASANARE!U112</f>
        <v>909</v>
      </c>
      <c r="AS112" s="27">
        <f>+[1]CAUCA!H112</f>
        <v>15500</v>
      </c>
      <c r="AT112" s="27">
        <f>+[1]CAUCA!G112</f>
        <v>0</v>
      </c>
      <c r="AU112" s="27">
        <f>+[1]CAUCA!U112</f>
        <v>20304</v>
      </c>
      <c r="AV112" s="27">
        <f>+[1]CESAR!H112</f>
        <v>1200</v>
      </c>
      <c r="AW112" s="27">
        <f>+[1]CESAR!G112</f>
        <v>0</v>
      </c>
      <c r="AX112" s="27">
        <f>+[1]CESAR!U112</f>
        <v>1323</v>
      </c>
      <c r="AY112" s="27">
        <f>+[1]CHOCÓ!H112</f>
        <v>1</v>
      </c>
      <c r="AZ112" s="27">
        <f>+[1]CHOCÓ!G112</f>
        <v>0</v>
      </c>
      <c r="BA112" s="27">
        <f>+[1]CHOCÓ!U112</f>
        <v>9</v>
      </c>
      <c r="BB112" s="27">
        <f>+[1]CORDOBA!H112</f>
        <v>5000</v>
      </c>
      <c r="BC112" s="27">
        <f>+[1]CORDOBA!G112</f>
        <v>0</v>
      </c>
      <c r="BD112" s="27">
        <f>+[1]CORDOBA!U112</f>
        <v>4321</v>
      </c>
      <c r="BE112" s="27">
        <f>+[1]CUNDINAMARCA!H112</f>
        <v>7000</v>
      </c>
      <c r="BF112" s="27">
        <f>+[1]CUNDINAMARCA!G112</f>
        <v>0</v>
      </c>
      <c r="BG112" s="27">
        <f>+[1]CUNDINAMARCA!U112</f>
        <v>7692</v>
      </c>
      <c r="BH112" s="27">
        <f>+[1]GUAINIA!H112</f>
        <v>0</v>
      </c>
      <c r="BI112" s="27">
        <f>+[1]GUAINIA!G112</f>
        <v>0</v>
      </c>
      <c r="BJ112" s="27">
        <f>+[1]GUAINIA!U112</f>
        <v>0</v>
      </c>
      <c r="BK112" s="27">
        <f>+[1]GUAVIARE!H112</f>
        <v>0</v>
      </c>
      <c r="BL112" s="27">
        <f>+[1]GUAVIARE!G112</f>
        <v>0</v>
      </c>
      <c r="BM112" s="27">
        <f>+[1]GUAVIARE!U112</f>
        <v>0</v>
      </c>
      <c r="BN112" s="27">
        <f>+[1]HUILA!H112</f>
        <v>250</v>
      </c>
      <c r="BO112" s="27">
        <f>+[1]HUILA!G112</f>
        <v>0</v>
      </c>
      <c r="BP112" s="27">
        <f>+[1]HUILA!U112</f>
        <v>423.7</v>
      </c>
      <c r="BQ112" s="27">
        <f>+[1]GUAJIRA!H112</f>
        <v>0</v>
      </c>
      <c r="BR112" s="27">
        <f>+[1]GUAJIRA!G112</f>
        <v>0</v>
      </c>
      <c r="BS112" s="27">
        <f>+[1]GUAJIRA!U112</f>
        <v>13</v>
      </c>
      <c r="BT112" s="27">
        <f>+[1]MAGDALENA!H112</f>
        <v>1500</v>
      </c>
      <c r="BU112" s="27">
        <f>+[1]MAGDALENA!G112</f>
        <v>0</v>
      </c>
      <c r="BV112" s="27">
        <f>+[1]MAGDALENA!U112</f>
        <v>2708</v>
      </c>
      <c r="BW112" s="27">
        <f>+[1]META!H112</f>
        <v>450</v>
      </c>
      <c r="BX112" s="27">
        <f>+[1]META!G112</f>
        <v>0</v>
      </c>
      <c r="BY112" s="27">
        <f>+[1]META!U112</f>
        <v>669</v>
      </c>
      <c r="BZ112" s="27">
        <f>+[1]NARIÑO!H112</f>
        <v>560</v>
      </c>
      <c r="CA112" s="27">
        <f>+[1]NARIÑO!G112</f>
        <v>0</v>
      </c>
      <c r="CB112" s="27">
        <f>+[1]NARIÑO!U112</f>
        <v>765</v>
      </c>
      <c r="CC112" s="27">
        <f>+'[1]NORTE DE SANTANDER'!H112</f>
        <v>350</v>
      </c>
      <c r="CD112" s="27">
        <f>+'[1]NORTE DE SANTANDER'!G112</f>
        <v>0</v>
      </c>
      <c r="CE112" s="27">
        <f>+'[1]NORTE DE SANTANDER'!U112</f>
        <v>381</v>
      </c>
      <c r="CF112" s="27">
        <f>+[1]PUTUMAYO!H112</f>
        <v>60</v>
      </c>
      <c r="CG112" s="27">
        <f>+[1]PUTUMAYO!G112</f>
        <v>0</v>
      </c>
      <c r="CH112" s="27">
        <f>+[1]PUTUMAYO!U112</f>
        <v>25</v>
      </c>
      <c r="CI112" s="27">
        <f>+[1]QUINDIO!H112</f>
        <v>1700</v>
      </c>
      <c r="CJ112" s="27">
        <f>+[1]QUINDIO!G112</f>
        <v>0</v>
      </c>
      <c r="CK112" s="27">
        <f>+[1]QUINDIO!U112</f>
        <v>2607</v>
      </c>
      <c r="CL112" s="27">
        <f>+[1]RISARALDA!H112</f>
        <v>6000</v>
      </c>
      <c r="CM112" s="27">
        <f>+[1]RISARALDA!G112</f>
        <v>0</v>
      </c>
      <c r="CN112" s="27">
        <f>+[1]RISARALDA!U112</f>
        <v>3875</v>
      </c>
      <c r="CO112" s="27">
        <f>+'[1]SAN ANDRES'!H112</f>
        <v>0</v>
      </c>
      <c r="CP112" s="27">
        <f>+'[1]SAN ANDRES'!G112</f>
        <v>0</v>
      </c>
      <c r="CQ112" s="27">
        <f>+'[1]SAN ANDRES'!U112</f>
        <v>0</v>
      </c>
      <c r="CR112" s="27">
        <f>+[1]SANTANDER!H112</f>
        <v>1200</v>
      </c>
      <c r="CS112" s="27">
        <f>+[1]SANTANDER!G112</f>
        <v>0</v>
      </c>
      <c r="CT112" s="27">
        <f>+[1]SANTANDER!U112</f>
        <v>1396</v>
      </c>
      <c r="CU112" s="27">
        <f>+[1]SUCRE!H112</f>
        <v>850</v>
      </c>
      <c r="CV112" s="27">
        <f>+[1]SUCRE!G112</f>
        <v>0</v>
      </c>
      <c r="CW112" s="27">
        <f>+[1]SUCRE!U112</f>
        <v>706</v>
      </c>
      <c r="CX112" s="27">
        <f>+[1]TOLIMA!H112</f>
        <v>750</v>
      </c>
      <c r="CY112" s="27">
        <f>+[1]TOLIMA!G112</f>
        <v>0</v>
      </c>
      <c r="CZ112" s="27">
        <f>+[1]TOLIMA!U112</f>
        <v>783</v>
      </c>
      <c r="DA112" s="27">
        <f>+'[1]VALLE DEL CAUCA'!H112</f>
        <v>25000</v>
      </c>
      <c r="DB112" s="27">
        <f>+'[1]VALLE DEL CAUCA'!G112</f>
        <v>0</v>
      </c>
      <c r="DC112" s="27">
        <f>+'[1]VALLE DEL CAUCA'!U112</f>
        <v>30377</v>
      </c>
      <c r="DD112" s="27">
        <f>+[1]VAUPES!H112</f>
        <v>0</v>
      </c>
      <c r="DE112" s="27">
        <f>+[1]VAUPES!G112</f>
        <v>0</v>
      </c>
      <c r="DF112" s="27">
        <f>+[1]VAUPES!U112</f>
        <v>0</v>
      </c>
      <c r="DG112" s="27">
        <f>+[1]VICHADA!H112</f>
        <v>70</v>
      </c>
      <c r="DH112" s="27">
        <f>+[1]VICHADA!G112</f>
        <v>0</v>
      </c>
      <c r="DI112" s="27">
        <f>+[1]VICHADA!U112</f>
        <v>347</v>
      </c>
    </row>
    <row r="113" spans="1:113" ht="70.5" customHeight="1" x14ac:dyDescent="0.2">
      <c r="A113" s="21" t="s">
        <v>385</v>
      </c>
      <c r="B113" s="22" t="s">
        <v>376</v>
      </c>
      <c r="C113" s="23" t="s">
        <v>386</v>
      </c>
      <c r="D113" s="23" t="s">
        <v>387</v>
      </c>
      <c r="E113" s="23" t="s">
        <v>388</v>
      </c>
      <c r="F113" s="24" t="s">
        <v>58</v>
      </c>
      <c r="G113" s="25">
        <f t="shared" si="75"/>
        <v>1.485583403547672</v>
      </c>
      <c r="H113" s="26"/>
      <c r="I113" s="26"/>
      <c r="J113" s="27">
        <f t="shared" si="76"/>
        <v>90200</v>
      </c>
      <c r="K113" s="27">
        <f t="shared" si="77"/>
        <v>133999.62300000002</v>
      </c>
      <c r="L113" s="27">
        <f>+'[1]OFICINAS NACIONALES'!H113</f>
        <v>0</v>
      </c>
      <c r="M113" s="27">
        <f>+'[1]OFICINAS NACIONALES'!G113</f>
        <v>0</v>
      </c>
      <c r="N113" s="27">
        <f>+'[1]OFICINAS NACIONALES'!U113</f>
        <v>0</v>
      </c>
      <c r="O113" s="27">
        <f t="shared" si="78"/>
        <v>90200</v>
      </c>
      <c r="P113" s="27">
        <f t="shared" si="78"/>
        <v>193172.9</v>
      </c>
      <c r="Q113" s="27">
        <f t="shared" si="78"/>
        <v>133999.62300000002</v>
      </c>
      <c r="R113" s="27">
        <f>+[1]AMAZONAS!H113</f>
        <v>0</v>
      </c>
      <c r="S113" s="27">
        <f>+[1]AMAZONAS!G113</f>
        <v>0</v>
      </c>
      <c r="T113" s="27">
        <f>+[1]AMAZONAS!U113</f>
        <v>0</v>
      </c>
      <c r="U113" s="27">
        <f>+[1]ANTIOQUIA!H113</f>
        <v>13200</v>
      </c>
      <c r="V113" s="27">
        <f>+[1]ANTIOQUIA!G113</f>
        <v>191053</v>
      </c>
      <c r="W113" s="27">
        <f>+[1]ANTIOQUIA!U113</f>
        <v>27309.82</v>
      </c>
      <c r="X113" s="27">
        <f>+[1]ATLÁNTICO!H113</f>
        <v>1000</v>
      </c>
      <c r="Y113" s="27">
        <f>+[1]ATLÁNTICO!G113</f>
        <v>2119.9</v>
      </c>
      <c r="Z113" s="27">
        <f>+[1]ATLÁNTICO!U113</f>
        <v>1558.19</v>
      </c>
      <c r="AA113" s="27">
        <f>+[1]ARAUCA!H113</f>
        <v>20</v>
      </c>
      <c r="AB113" s="27">
        <f>+[1]ARAUCA!G113</f>
        <v>0</v>
      </c>
      <c r="AC113" s="27">
        <f>+[1]ARAUCA!U113</f>
        <v>22.12</v>
      </c>
      <c r="AD113" s="27">
        <f>+[1]BOLIVAR!H113</f>
        <v>6000</v>
      </c>
      <c r="AE113" s="27">
        <f>+[1]BOLIVAR!G113</f>
        <v>0</v>
      </c>
      <c r="AF113" s="27">
        <f>+[1]BOLIVAR!U113</f>
        <v>5226.8999999999996</v>
      </c>
      <c r="AG113" s="27">
        <f>+[1]BOYACÁ!H113</f>
        <v>1500</v>
      </c>
      <c r="AH113" s="27">
        <f>+[1]BOYACÁ!G113</f>
        <v>0</v>
      </c>
      <c r="AI113" s="27">
        <f>+[1]BOYACÁ!U113</f>
        <v>1456.32</v>
      </c>
      <c r="AJ113" s="27">
        <f>+[1]CALDAS!H113</f>
        <v>4000</v>
      </c>
      <c r="AK113" s="27">
        <f>+[1]CALDAS!G113</f>
        <v>0</v>
      </c>
      <c r="AL113" s="27">
        <f>+[1]CALDAS!U113</f>
        <v>4161.74</v>
      </c>
      <c r="AM113" s="27">
        <f>+[1]CAQUETA!H113</f>
        <v>500</v>
      </c>
      <c r="AN113" s="27">
        <f>+[1]CAQUETA!G113</f>
        <v>0</v>
      </c>
      <c r="AO113" s="27">
        <f>+[1]CAQUETA!U113</f>
        <v>761.3</v>
      </c>
      <c r="AP113" s="27">
        <f>+[1]CASANARE!H113</f>
        <v>3000</v>
      </c>
      <c r="AQ113" s="27">
        <f>+[1]CASANARE!G113</f>
        <v>0</v>
      </c>
      <c r="AR113" s="27">
        <f>+[1]CASANARE!U113</f>
        <v>3022.85</v>
      </c>
      <c r="AS113" s="27">
        <f>+[1]CAUCA!H113</f>
        <v>6000</v>
      </c>
      <c r="AT113" s="27">
        <f>+[1]CAUCA!G113</f>
        <v>0</v>
      </c>
      <c r="AU113" s="27">
        <f>+[1]CAUCA!U113</f>
        <v>6130.9</v>
      </c>
      <c r="AV113" s="27">
        <f>+[1]CESAR!H113</f>
        <v>2000</v>
      </c>
      <c r="AW113" s="27">
        <f>+[1]CESAR!G113</f>
        <v>0</v>
      </c>
      <c r="AX113" s="27">
        <f>+[1]CESAR!U113</f>
        <v>2929.23</v>
      </c>
      <c r="AY113" s="27">
        <f>+[1]CHOCÓ!H113</f>
        <v>50</v>
      </c>
      <c r="AZ113" s="27">
        <f>+[1]CHOCÓ!G113</f>
        <v>0</v>
      </c>
      <c r="BA113" s="27">
        <f>+[1]CHOCÓ!U113</f>
        <v>1188.8</v>
      </c>
      <c r="BB113" s="27">
        <f>+[1]CORDOBA!H113</f>
        <v>7000</v>
      </c>
      <c r="BC113" s="27">
        <f>+[1]CORDOBA!G113</f>
        <v>0</v>
      </c>
      <c r="BD113" s="27">
        <f>+[1]CORDOBA!U113</f>
        <v>8145.08</v>
      </c>
      <c r="BE113" s="27">
        <f>+[1]CUNDINAMARCA!H113</f>
        <v>1500</v>
      </c>
      <c r="BF113" s="27">
        <f>+[1]CUNDINAMARCA!G113</f>
        <v>0</v>
      </c>
      <c r="BG113" s="27">
        <f>+[1]CUNDINAMARCA!U113</f>
        <v>1497.0900000000001</v>
      </c>
      <c r="BH113" s="27">
        <f>+[1]GUAINIA!H113</f>
        <v>0</v>
      </c>
      <c r="BI113" s="27">
        <f>+[1]GUAINIA!G113</f>
        <v>0</v>
      </c>
      <c r="BJ113" s="27">
        <f>+[1]GUAINIA!U113</f>
        <v>0</v>
      </c>
      <c r="BK113" s="27">
        <f>+[1]GUAVIARE!H113</f>
        <v>100</v>
      </c>
      <c r="BL113" s="27">
        <f>+[1]GUAVIARE!G113</f>
        <v>0</v>
      </c>
      <c r="BM113" s="27">
        <f>+[1]GUAVIARE!U113</f>
        <v>124.52</v>
      </c>
      <c r="BN113" s="27">
        <f>+[1]HUILA!H113</f>
        <v>500</v>
      </c>
      <c r="BO113" s="27">
        <f>+[1]HUILA!G113</f>
        <v>0</v>
      </c>
      <c r="BP113" s="27">
        <f>+[1]HUILA!U113</f>
        <v>386.20000000000005</v>
      </c>
      <c r="BQ113" s="27">
        <f>+[1]GUAJIRA!H113</f>
        <v>800</v>
      </c>
      <c r="BR113" s="27">
        <f>+[1]GUAJIRA!G113</f>
        <v>0</v>
      </c>
      <c r="BS113" s="27">
        <f>+[1]GUAJIRA!U113</f>
        <v>778.2</v>
      </c>
      <c r="BT113" s="27">
        <f>+[1]MAGDALENA!H113</f>
        <v>7000</v>
      </c>
      <c r="BU113" s="27">
        <f>+[1]MAGDALENA!G113</f>
        <v>0</v>
      </c>
      <c r="BV113" s="27">
        <f>+[1]MAGDALENA!U113</f>
        <v>6369</v>
      </c>
      <c r="BW113" s="27">
        <f>+[1]META!H113</f>
        <v>6000</v>
      </c>
      <c r="BX113" s="27">
        <f>+[1]META!G113</f>
        <v>0</v>
      </c>
      <c r="BY113" s="27">
        <f>+[1]META!U113</f>
        <v>8821.1</v>
      </c>
      <c r="BZ113" s="27">
        <f>+[1]NARIÑO!H113</f>
        <v>200</v>
      </c>
      <c r="CA113" s="27">
        <f>+[1]NARIÑO!G113</f>
        <v>0</v>
      </c>
      <c r="CB113" s="27">
        <f>+[1]NARIÑO!U113</f>
        <v>256.65999999999997</v>
      </c>
      <c r="CC113" s="27">
        <f>+'[1]NORTE DE SANTANDER'!H113</f>
        <v>400</v>
      </c>
      <c r="CD113" s="27">
        <f>+'[1]NORTE DE SANTANDER'!G113</f>
        <v>0</v>
      </c>
      <c r="CE113" s="27">
        <f>+'[1]NORTE DE SANTANDER'!U113</f>
        <v>353.94</v>
      </c>
      <c r="CF113" s="27">
        <f>+[1]PUTUMAYO!H113</f>
        <v>30</v>
      </c>
      <c r="CG113" s="27">
        <f>+[1]PUTUMAYO!G113</f>
        <v>0</v>
      </c>
      <c r="CH113" s="27">
        <f>+[1]PUTUMAYO!U113</f>
        <v>69</v>
      </c>
      <c r="CI113" s="27">
        <f>+[1]QUINDIO!H113</f>
        <v>2200</v>
      </c>
      <c r="CJ113" s="27">
        <f>+[1]QUINDIO!G113</f>
        <v>0</v>
      </c>
      <c r="CK113" s="27">
        <f>+[1]QUINDIO!U113</f>
        <v>2038.6899999999998</v>
      </c>
      <c r="CL113" s="27">
        <f>+[1]RISARALDA!H113</f>
        <v>2200</v>
      </c>
      <c r="CM113" s="27">
        <f>+[1]RISARALDA!G113</f>
        <v>0</v>
      </c>
      <c r="CN113" s="27">
        <f>+[1]RISARALDA!U113</f>
        <v>1009.853</v>
      </c>
      <c r="CO113" s="27">
        <f>+'[1]SAN ANDRES'!H113</f>
        <v>0</v>
      </c>
      <c r="CP113" s="27">
        <f>+'[1]SAN ANDRES'!G113</f>
        <v>0</v>
      </c>
      <c r="CQ113" s="27">
        <f>+'[1]SAN ANDRES'!U113</f>
        <v>0</v>
      </c>
      <c r="CR113" s="27">
        <f>+[1]SANTANDER!H113</f>
        <v>500</v>
      </c>
      <c r="CS113" s="27">
        <f>+[1]SANTANDER!G113</f>
        <v>0</v>
      </c>
      <c r="CT113" s="27">
        <f>+[1]SANTANDER!U113</f>
        <v>567.1</v>
      </c>
      <c r="CU113" s="27">
        <f>+[1]SUCRE!H113</f>
        <v>1500</v>
      </c>
      <c r="CV113" s="27">
        <f>+[1]SUCRE!G113</f>
        <v>0</v>
      </c>
      <c r="CW113" s="27">
        <f>+[1]SUCRE!U113</f>
        <v>1190</v>
      </c>
      <c r="CX113" s="27">
        <f>+[1]TOLIMA!H113</f>
        <v>2000</v>
      </c>
      <c r="CY113" s="27">
        <f>+[1]TOLIMA!G113</f>
        <v>0</v>
      </c>
      <c r="CZ113" s="27">
        <f>+[1]TOLIMA!U113</f>
        <v>1361.99</v>
      </c>
      <c r="DA113" s="27">
        <f>+'[1]VALLE DEL CAUCA'!H113</f>
        <v>6000</v>
      </c>
      <c r="DB113" s="27">
        <f>+'[1]VALLE DEL CAUCA'!G113</f>
        <v>0</v>
      </c>
      <c r="DC113" s="27">
        <f>+'[1]VALLE DEL CAUCA'!U113</f>
        <v>6623</v>
      </c>
      <c r="DD113" s="27">
        <f>+[1]VAUPES!H113</f>
        <v>0</v>
      </c>
      <c r="DE113" s="27">
        <f>+[1]VAUPES!G113</f>
        <v>0</v>
      </c>
      <c r="DF113" s="27">
        <f>+[1]VAUPES!U113</f>
        <v>0</v>
      </c>
      <c r="DG113" s="27">
        <f>+[1]VICHADA!H113</f>
        <v>15000</v>
      </c>
      <c r="DH113" s="27">
        <f>+[1]VICHADA!G113</f>
        <v>0</v>
      </c>
      <c r="DI113" s="27">
        <f>+[1]VICHADA!U113</f>
        <v>40640.03</v>
      </c>
    </row>
    <row r="114" spans="1:113" ht="45" customHeight="1" x14ac:dyDescent="0.2">
      <c r="A114" s="16" t="s">
        <v>389</v>
      </c>
      <c r="B114" s="17" t="s">
        <v>390</v>
      </c>
      <c r="C114" s="18" t="s">
        <v>4</v>
      </c>
      <c r="D114" s="18"/>
      <c r="E114" s="18"/>
      <c r="F114" s="18" t="s">
        <v>219</v>
      </c>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row>
    <row r="115" spans="1:113" ht="45" customHeight="1" x14ac:dyDescent="0.2">
      <c r="A115" s="21" t="s">
        <v>391</v>
      </c>
      <c r="B115" s="22" t="s">
        <v>390</v>
      </c>
      <c r="C115" s="29" t="s">
        <v>392</v>
      </c>
      <c r="D115" s="23" t="s">
        <v>393</v>
      </c>
      <c r="E115" s="23" t="s">
        <v>394</v>
      </c>
      <c r="F115" s="24" t="s">
        <v>58</v>
      </c>
      <c r="G115" s="25">
        <f t="shared" ref="G115" si="79">K115/J115</f>
        <v>0.98379396984924627</v>
      </c>
      <c r="H115" s="26"/>
      <c r="I115" s="26"/>
      <c r="J115" s="27">
        <f t="shared" ref="J115" si="80">L115+O115</f>
        <v>7960</v>
      </c>
      <c r="K115" s="27">
        <f t="shared" ref="K115:K121" si="81">N115+Q115</f>
        <v>7831</v>
      </c>
      <c r="L115" s="27">
        <f>+'[1]OFICINAS NACIONALES'!H115</f>
        <v>0</v>
      </c>
      <c r="M115" s="27">
        <f>+'[1]OFICINAS NACIONALES'!G115</f>
        <v>0</v>
      </c>
      <c r="N115" s="27">
        <f>+'[1]OFICINAS NACIONALES'!U115</f>
        <v>0</v>
      </c>
      <c r="O115" s="27">
        <f t="shared" ref="O115:Q121" si="82">+R115+U115+X115+AA115+AD115+AG115+AJ115+AM115+AP115+AS115+AV115+AY115+BB115+BE115+BH115+BK115+BN115+BQ115+BT115+BW115+BZ115+CC115+CF115+CI115+CL115+CO115+CR115+CU115+CX115+DA115+DD115+DG115</f>
        <v>7960</v>
      </c>
      <c r="P115" s="27">
        <f t="shared" si="82"/>
        <v>350</v>
      </c>
      <c r="Q115" s="27">
        <f t="shared" si="82"/>
        <v>7831</v>
      </c>
      <c r="R115" s="27">
        <f>+[1]AMAZONAS!H115</f>
        <v>28</v>
      </c>
      <c r="S115" s="27">
        <f>+[1]AMAZONAS!G115</f>
        <v>0</v>
      </c>
      <c r="T115" s="27">
        <f>+[1]AMAZONAS!U115</f>
        <v>22</v>
      </c>
      <c r="U115" s="27">
        <f>+[1]ANTIOQUIA!H115</f>
        <v>1000</v>
      </c>
      <c r="V115" s="27">
        <f>+[1]ANTIOQUIA!G115</f>
        <v>0</v>
      </c>
      <c r="W115" s="27">
        <f>+[1]ANTIOQUIA!U115</f>
        <v>950</v>
      </c>
      <c r="X115" s="27">
        <f>+[1]ATLÁNTICO!H115</f>
        <v>200</v>
      </c>
      <c r="Y115" s="27">
        <f>+[1]ATLÁNTICO!G115</f>
        <v>0</v>
      </c>
      <c r="Z115" s="27">
        <f>+[1]ATLÁNTICO!U115</f>
        <v>200</v>
      </c>
      <c r="AA115" s="27">
        <f>+[1]ARAUCA!H115</f>
        <v>125</v>
      </c>
      <c r="AB115" s="27">
        <f>+[1]ARAUCA!G115</f>
        <v>0</v>
      </c>
      <c r="AC115" s="27">
        <f>+[1]ARAUCA!U115</f>
        <v>126</v>
      </c>
      <c r="AD115" s="27">
        <f>+[1]BOLIVAR!H115</f>
        <v>300</v>
      </c>
      <c r="AE115" s="27">
        <f>+[1]BOLIVAR!G115</f>
        <v>0</v>
      </c>
      <c r="AF115" s="27">
        <f>+[1]BOLIVAR!U115</f>
        <v>272</v>
      </c>
      <c r="AG115" s="27">
        <f>+[1]BOYACÁ!H115</f>
        <v>300</v>
      </c>
      <c r="AH115" s="27">
        <f>+[1]BOYACÁ!G115</f>
        <v>0</v>
      </c>
      <c r="AI115" s="27">
        <f>+[1]BOYACÁ!U115</f>
        <v>320</v>
      </c>
      <c r="AJ115" s="27">
        <f>+[1]CALDAS!H115</f>
        <v>250</v>
      </c>
      <c r="AK115" s="27">
        <f>+[1]CALDAS!G115</f>
        <v>0</v>
      </c>
      <c r="AL115" s="27">
        <f>+[1]CALDAS!U115</f>
        <v>194</v>
      </c>
      <c r="AM115" s="27">
        <f>+[1]CAQUETA!H115</f>
        <v>130</v>
      </c>
      <c r="AN115" s="27">
        <f>+[1]CAQUETA!G115</f>
        <v>0</v>
      </c>
      <c r="AO115" s="27">
        <f>+[1]CAQUETA!U115</f>
        <v>90</v>
      </c>
      <c r="AP115" s="27">
        <f>+[1]CASANARE!H115</f>
        <v>75</v>
      </c>
      <c r="AQ115" s="27">
        <f>+[1]CASANARE!G115</f>
        <v>0</v>
      </c>
      <c r="AR115" s="27">
        <f>+[1]CASANARE!U115</f>
        <v>78</v>
      </c>
      <c r="AS115" s="27">
        <f>+[1]CAUCA!H115</f>
        <v>150</v>
      </c>
      <c r="AT115" s="27">
        <f>+[1]CAUCA!G115</f>
        <v>0</v>
      </c>
      <c r="AU115" s="27">
        <f>+[1]CAUCA!U115</f>
        <v>197</v>
      </c>
      <c r="AV115" s="27">
        <f>+[1]CESAR!H115</f>
        <v>200</v>
      </c>
      <c r="AW115" s="27">
        <f>+[1]CESAR!G115</f>
        <v>0</v>
      </c>
      <c r="AX115" s="27">
        <f>+[1]CESAR!U115</f>
        <v>200</v>
      </c>
      <c r="AY115" s="27">
        <f>+[1]CHOCÓ!H115</f>
        <v>120</v>
      </c>
      <c r="AZ115" s="27">
        <f>+[1]CHOCÓ!G115</f>
        <v>0</v>
      </c>
      <c r="BA115" s="27">
        <f>+[1]CHOCÓ!U115</f>
        <v>148</v>
      </c>
      <c r="BB115" s="27">
        <f>+[1]CORDOBA!H115</f>
        <v>270</v>
      </c>
      <c r="BC115" s="27">
        <f>+[1]CORDOBA!G115</f>
        <v>0</v>
      </c>
      <c r="BD115" s="27">
        <f>+[1]CORDOBA!U115</f>
        <v>298</v>
      </c>
      <c r="BE115" s="27">
        <f>+[1]CUNDINAMARCA!H115</f>
        <v>700</v>
      </c>
      <c r="BF115" s="27">
        <f>+[1]CUNDINAMARCA!G115</f>
        <v>0</v>
      </c>
      <c r="BG115" s="27">
        <f>+[1]CUNDINAMARCA!U115</f>
        <v>726</v>
      </c>
      <c r="BH115" s="27">
        <f>+[1]GUAINIA!H115</f>
        <v>46</v>
      </c>
      <c r="BI115" s="27">
        <f>+[1]GUAINIA!G115</f>
        <v>0</v>
      </c>
      <c r="BJ115" s="27">
        <f>+[1]GUAINIA!U115</f>
        <v>46</v>
      </c>
      <c r="BK115" s="27">
        <f>+[1]GUAVIARE!H115</f>
        <v>100</v>
      </c>
      <c r="BL115" s="27">
        <f>+[1]GUAVIARE!G115</f>
        <v>0</v>
      </c>
      <c r="BM115" s="27">
        <f>+[1]GUAVIARE!U115</f>
        <v>108</v>
      </c>
      <c r="BN115" s="27">
        <f>+[1]HUILA!H115</f>
        <v>370</v>
      </c>
      <c r="BO115" s="27">
        <f>+[1]HUILA!G115</f>
        <v>0</v>
      </c>
      <c r="BP115" s="27">
        <f>+[1]HUILA!U115</f>
        <v>370</v>
      </c>
      <c r="BQ115" s="27">
        <f>+[1]GUAJIRA!H115</f>
        <v>50</v>
      </c>
      <c r="BR115" s="27">
        <f>+[1]GUAJIRA!G115</f>
        <v>0</v>
      </c>
      <c r="BS115" s="27">
        <f>+[1]GUAJIRA!U115</f>
        <v>82</v>
      </c>
      <c r="BT115" s="27">
        <f>+[1]MAGDALENA!H115</f>
        <v>450</v>
      </c>
      <c r="BU115" s="27">
        <f>+[1]MAGDALENA!G115</f>
        <v>0</v>
      </c>
      <c r="BV115" s="27">
        <f>+[1]MAGDALENA!U115</f>
        <v>404</v>
      </c>
      <c r="BW115" s="27">
        <f>+[1]META!H115</f>
        <v>400</v>
      </c>
      <c r="BX115" s="27">
        <f>+[1]META!G115</f>
        <v>0</v>
      </c>
      <c r="BY115" s="27">
        <f>+[1]META!U115</f>
        <v>348</v>
      </c>
      <c r="BZ115" s="27">
        <f>+[1]NARIÑO!H115</f>
        <v>400</v>
      </c>
      <c r="CA115" s="27">
        <f>+[1]NARIÑO!G115</f>
        <v>0</v>
      </c>
      <c r="CB115" s="27">
        <f>+[1]NARIÑO!U115</f>
        <v>454</v>
      </c>
      <c r="CC115" s="27">
        <f>+'[1]NORTE DE SANTANDER'!H115</f>
        <v>300</v>
      </c>
      <c r="CD115" s="27">
        <f>+'[1]NORTE DE SANTANDER'!G115</f>
        <v>0</v>
      </c>
      <c r="CE115" s="27">
        <f>+'[1]NORTE DE SANTANDER'!U115</f>
        <v>300</v>
      </c>
      <c r="CF115" s="27">
        <f>+[1]PUTUMAYO!H115</f>
        <v>150</v>
      </c>
      <c r="CG115" s="27">
        <f>+[1]PUTUMAYO!G115</f>
        <v>0</v>
      </c>
      <c r="CH115" s="27">
        <f>+[1]PUTUMAYO!U115</f>
        <v>173</v>
      </c>
      <c r="CI115" s="27">
        <f>+[1]QUINDIO!H115</f>
        <v>150</v>
      </c>
      <c r="CJ115" s="27">
        <f>+[1]QUINDIO!G115</f>
        <v>0</v>
      </c>
      <c r="CK115" s="27">
        <f>+[1]QUINDIO!U115</f>
        <v>150</v>
      </c>
      <c r="CL115" s="27">
        <f>+[1]RISARALDA!H115</f>
        <v>250</v>
      </c>
      <c r="CM115" s="27">
        <f>+[1]RISARALDA!G115</f>
        <v>0</v>
      </c>
      <c r="CN115" s="27">
        <f>+[1]RISARALDA!U115</f>
        <v>322</v>
      </c>
      <c r="CO115" s="27">
        <f>+'[1]SAN ANDRES'!H115</f>
        <v>0</v>
      </c>
      <c r="CP115" s="27">
        <f>+'[1]SAN ANDRES'!G115</f>
        <v>0</v>
      </c>
      <c r="CQ115" s="27">
        <f>+'[1]SAN ANDRES'!U115</f>
        <v>11</v>
      </c>
      <c r="CR115" s="27">
        <f>+[1]SANTANDER!H115</f>
        <v>450</v>
      </c>
      <c r="CS115" s="27">
        <f>+[1]SANTANDER!G115</f>
        <v>0</v>
      </c>
      <c r="CT115" s="27">
        <f>+[1]SANTANDER!U115</f>
        <v>302</v>
      </c>
      <c r="CU115" s="27">
        <f>+[1]SUCRE!H115</f>
        <v>360</v>
      </c>
      <c r="CV115" s="27">
        <f>+[1]SUCRE!G115</f>
        <v>0</v>
      </c>
      <c r="CW115" s="27">
        <f>+[1]SUCRE!U115</f>
        <v>361</v>
      </c>
      <c r="CX115" s="27">
        <f>+[1]TOLIMA!H115</f>
        <v>250</v>
      </c>
      <c r="CY115" s="27">
        <f>+[1]TOLIMA!G115</f>
        <v>0</v>
      </c>
      <c r="CZ115" s="27">
        <f>+[1]TOLIMA!U115</f>
        <v>243</v>
      </c>
      <c r="DA115" s="27">
        <f>+'[1]VALLE DEL CAUCA'!H115</f>
        <v>350</v>
      </c>
      <c r="DB115" s="27">
        <f>+'[1]VALLE DEL CAUCA'!G115</f>
        <v>350</v>
      </c>
      <c r="DC115" s="27">
        <f>+'[1]VALLE DEL CAUCA'!U115</f>
        <v>285</v>
      </c>
      <c r="DD115" s="27">
        <f>+[1]VAUPES!H115</f>
        <v>16</v>
      </c>
      <c r="DE115" s="27">
        <f>+[1]VAUPES!G115</f>
        <v>0</v>
      </c>
      <c r="DF115" s="27">
        <f>+[1]VAUPES!U115</f>
        <v>16</v>
      </c>
      <c r="DG115" s="27">
        <f>+[1]VICHADA!H115</f>
        <v>20</v>
      </c>
      <c r="DH115" s="27">
        <f>+[1]VICHADA!G115</f>
        <v>0</v>
      </c>
      <c r="DI115" s="27">
        <f>+[1]VICHADA!U115</f>
        <v>35</v>
      </c>
    </row>
    <row r="116" spans="1:113" s="28" customFormat="1" ht="45" customHeight="1" x14ac:dyDescent="0.2">
      <c r="A116" s="456" t="s">
        <v>395</v>
      </c>
      <c r="B116" s="457" t="s">
        <v>390</v>
      </c>
      <c r="C116" s="458" t="s">
        <v>396</v>
      </c>
      <c r="D116" s="23" t="s">
        <v>397</v>
      </c>
      <c r="E116" s="458" t="s">
        <v>398</v>
      </c>
      <c r="F116" s="459" t="s">
        <v>71</v>
      </c>
      <c r="G116" s="461">
        <f>+H116/I116</f>
        <v>0.88257440422483491</v>
      </c>
      <c r="H116" s="463">
        <f>+[1]AMAZONAS!U116+[1]ANTIOQUIA!U116+[1]ARAUCA!U116+[1]ATLÁNTICO!U116+[1]BOLIVAR!U116+[1]BOYACÁ!U116+[1]CALDAS!U116+[1]CAQUETA!U116+[1]CASANARE!U116+[1]CAUCA!U116+[1]CESAR!U116+[1]CHOCÓ!U116+[1]CORDOBA!U116+[1]CUNDINAMARCA!U116+[1]GUAINIA!U116+[1]GUAJIRA!U116+[1]GUAVIARE!U116+[1]HUILA!U116+[1]MAGDALENA!U116+[1]META!U116+[1]NARIÑO!U116+'[1]NORTE DE SANTANDER'!U116+[1]PUTUMAYO!U116+[1]QUINDIO!U116+[1]RISARALDA!U116+'[1]SAN ANDRES'!U116+[1]SANTANDER!U116+[1]SUCRE!U116+[1]TOLIMA!U116+'[1]VALLE DEL CAUCA'!U116+[1]VAUPES!U116+[1]VICHADA!U116</f>
        <v>511.09009999999995</v>
      </c>
      <c r="I116" s="463">
        <f>+[1]AMAZONAS!U117+[1]ANTIOQUIA!U117+[1]ARAUCA!U117+[1]ATLÁNTICO!U117+[1]BOLIVAR!U117+[1]BOYACÁ!U117+[1]CALDAS!U117+[1]CAQUETA!U117+[1]CASANARE!U117+[1]CAUCA!U117+[1]CESAR!U117+[1]CHOCÓ!U117+[1]CORDOBA!U117+[1]CUNDINAMARCA!U117+[1]GUAINIA!U117+[1]GUAJIRA!U117+[1]GUAVIARE!U117+[1]HUILA!U117+[1]MAGDALENA!U117+[1]META!U117+[1]NARIÑO!U117+'[1]NORTE DE SANTANDER'!U117+[1]PUTUMAYO!U117+[1]QUINDIO!U117+[1]RISARALDA!U117+'[1]SAN ANDRES'!U117+[1]SANTANDER!U117+[1]SUCRE!U117+[1]TOLIMA!U117+'[1]VALLE DEL CAUCA'!U117+[1]VAUPES!U117+[1]VICHADA!U117</f>
        <v>579.09009999999989</v>
      </c>
      <c r="J116" s="27">
        <v>0</v>
      </c>
      <c r="K116" s="27">
        <f t="shared" si="81"/>
        <v>0</v>
      </c>
      <c r="L116" s="465">
        <f>+'[1]OFICINAS NACIONALES'!H116:H117</f>
        <v>1</v>
      </c>
      <c r="M116" s="465">
        <f>+'[1]OFICINAS NACIONALES'!G116:G117</f>
        <v>0</v>
      </c>
      <c r="N116" s="465">
        <f>+'[1]OFICINAS NACIONALES'!U116</f>
        <v>0</v>
      </c>
      <c r="O116" s="27">
        <f t="shared" si="82"/>
        <v>0</v>
      </c>
      <c r="P116" s="27">
        <f t="shared" ref="P116:P121" si="83">+S116+V116+Z116+AB116+AE116+AH116+AK116+AN116+AQ116+AT116+AW116+AZ116+BC116+BF116+BI116+BL116+BO116+BR116+BU116+BX116+CA116+CD116+CG116+CJ116+CM116+CP116+CS116+CV116+CY116+DB116+DE116+DH116</f>
        <v>0</v>
      </c>
      <c r="Q116" s="27">
        <f t="shared" si="82"/>
        <v>0</v>
      </c>
      <c r="R116" s="472"/>
      <c r="S116" s="46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row>
    <row r="117" spans="1:113" s="28" customFormat="1" ht="45" customHeight="1" x14ac:dyDescent="0.2">
      <c r="A117" s="456"/>
      <c r="B117" s="457"/>
      <c r="C117" s="458"/>
      <c r="D117" s="23" t="s">
        <v>399</v>
      </c>
      <c r="E117" s="458"/>
      <c r="F117" s="460"/>
      <c r="G117" s="462"/>
      <c r="H117" s="464"/>
      <c r="I117" s="464"/>
      <c r="J117" s="27">
        <f>L117+O117</f>
        <v>0</v>
      </c>
      <c r="K117" s="27">
        <f t="shared" si="81"/>
        <v>0</v>
      </c>
      <c r="L117" s="466"/>
      <c r="M117" s="466"/>
      <c r="N117" s="466"/>
      <c r="O117" s="27">
        <f t="shared" si="82"/>
        <v>0</v>
      </c>
      <c r="P117" s="27">
        <f t="shared" si="83"/>
        <v>0</v>
      </c>
      <c r="Q117" s="27">
        <f t="shared" si="82"/>
        <v>0</v>
      </c>
      <c r="R117" s="472"/>
      <c r="S117" s="46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row>
    <row r="118" spans="1:113" ht="45" customHeight="1" x14ac:dyDescent="0.2">
      <c r="A118" s="21" t="s">
        <v>400</v>
      </c>
      <c r="B118" s="22" t="s">
        <v>390</v>
      </c>
      <c r="C118" s="60" t="s">
        <v>401</v>
      </c>
      <c r="D118" s="23" t="s">
        <v>402</v>
      </c>
      <c r="E118" s="23" t="s">
        <v>403</v>
      </c>
      <c r="F118" s="40" t="s">
        <v>71</v>
      </c>
      <c r="G118" s="25">
        <f t="shared" ref="G118:G119" si="84">K118/J118</f>
        <v>1.3999960000399996</v>
      </c>
      <c r="H118" s="26"/>
      <c r="I118" s="26"/>
      <c r="J118" s="27">
        <f t="shared" ref="J118:J119" si="85">L118+O118</f>
        <v>10.0001</v>
      </c>
      <c r="K118" s="27">
        <f t="shared" si="81"/>
        <v>14.0001</v>
      </c>
      <c r="L118" s="27">
        <f>+'[1]OFICINAS NACIONALES'!H118</f>
        <v>0</v>
      </c>
      <c r="M118" s="27">
        <f>+'[1]OFICINAS NACIONALES'!G118</f>
        <v>0</v>
      </c>
      <c r="N118" s="27">
        <f>+'[1]OFICINAS NACIONALES'!U118</f>
        <v>0</v>
      </c>
      <c r="O118" s="27">
        <f t="shared" si="82"/>
        <v>10.0001</v>
      </c>
      <c r="P118" s="27">
        <f t="shared" si="82"/>
        <v>10</v>
      </c>
      <c r="Q118" s="27">
        <f t="shared" si="82"/>
        <v>14.0001</v>
      </c>
      <c r="R118" s="27">
        <f>+[1]AMAZONAS!H118</f>
        <v>0</v>
      </c>
      <c r="S118" s="27">
        <f>+[1]AMAZONAS!G118</f>
        <v>0</v>
      </c>
      <c r="T118" s="27">
        <f>+[1]AMAZONAS!U118</f>
        <v>0</v>
      </c>
      <c r="U118" s="27">
        <f>+[1]ANTIOQUIA!H118</f>
        <v>0</v>
      </c>
      <c r="V118" s="27">
        <f>+[1]ANTIOQUIA!G118</f>
        <v>0</v>
      </c>
      <c r="W118" s="27">
        <f>+[1]ANTIOQUIA!U118</f>
        <v>0</v>
      </c>
      <c r="X118" s="27">
        <f>+[1]ATLÁNTICO!H118</f>
        <v>0</v>
      </c>
      <c r="Y118" s="27">
        <f>+[1]ATLÁNTICO!G118</f>
        <v>0</v>
      </c>
      <c r="Z118" s="27">
        <f>+[1]ATLÁNTICO!U118</f>
        <v>0</v>
      </c>
      <c r="AA118" s="27">
        <f>+[1]ARAUCA!H118</f>
        <v>0</v>
      </c>
      <c r="AB118" s="27">
        <f>+[1]ARAUCA!G118</f>
        <v>0</v>
      </c>
      <c r="AC118" s="27">
        <f>+[1]ARAUCA!U118</f>
        <v>0</v>
      </c>
      <c r="AD118" s="27">
        <f>+[1]BOLIVAR!H118</f>
        <v>0</v>
      </c>
      <c r="AE118" s="27">
        <f>+[1]BOLIVAR!G118</f>
        <v>0</v>
      </c>
      <c r="AF118" s="27">
        <f>+[1]BOLIVAR!U118</f>
        <v>0</v>
      </c>
      <c r="AG118" s="27">
        <f>+[1]BOYACÁ!H118</f>
        <v>0</v>
      </c>
      <c r="AH118" s="27">
        <f>+[1]BOYACÁ!G118</f>
        <v>0</v>
      </c>
      <c r="AI118" s="27">
        <f>+[1]BOYACÁ!U118</f>
        <v>0</v>
      </c>
      <c r="AJ118" s="27">
        <f>+[1]CALDAS!H118</f>
        <v>0</v>
      </c>
      <c r="AK118" s="27">
        <f>+[1]CALDAS!G118</f>
        <v>0</v>
      </c>
      <c r="AL118" s="27">
        <f>+[1]CALDAS!U118</f>
        <v>0</v>
      </c>
      <c r="AM118" s="27">
        <f>+[1]CAQUETA!H118</f>
        <v>0</v>
      </c>
      <c r="AN118" s="27">
        <f>+[1]CAQUETA!G118</f>
        <v>0</v>
      </c>
      <c r="AO118" s="27">
        <f>+[1]CAQUETA!U118</f>
        <v>0</v>
      </c>
      <c r="AP118" s="27">
        <f>+[1]CASANARE!H118</f>
        <v>0</v>
      </c>
      <c r="AQ118" s="27">
        <f>+[1]CASANARE!G118</f>
        <v>0</v>
      </c>
      <c r="AR118" s="27">
        <f>+[1]CASANARE!U118</f>
        <v>0</v>
      </c>
      <c r="AS118" s="27">
        <f>+[1]CAUCA!H118</f>
        <v>0</v>
      </c>
      <c r="AT118" s="27">
        <f>+[1]CAUCA!G118</f>
        <v>0</v>
      </c>
      <c r="AU118" s="27">
        <f>+[1]CAUCA!U118</f>
        <v>0</v>
      </c>
      <c r="AV118" s="27">
        <f>+[1]CESAR!H118</f>
        <v>1E-4</v>
      </c>
      <c r="AW118" s="27">
        <f>+[1]CESAR!G118</f>
        <v>0</v>
      </c>
      <c r="AX118" s="27">
        <f>+[1]CESAR!U118</f>
        <v>1E-4</v>
      </c>
      <c r="AY118" s="27">
        <f>+[1]CHOCÓ!H118</f>
        <v>0</v>
      </c>
      <c r="AZ118" s="27">
        <f>+[1]CHOCÓ!G118</f>
        <v>0</v>
      </c>
      <c r="BA118" s="27">
        <f>+[1]CHOCÓ!U118</f>
        <v>0</v>
      </c>
      <c r="BB118" s="27">
        <f>+[1]CORDOBA!H118</f>
        <v>0</v>
      </c>
      <c r="BC118" s="27">
        <f>+[1]CORDOBA!G118</f>
        <v>0</v>
      </c>
      <c r="BD118" s="27">
        <f>+[1]CORDOBA!U118</f>
        <v>0</v>
      </c>
      <c r="BE118" s="27">
        <f>+[1]CUNDINAMARCA!H118</f>
        <v>0</v>
      </c>
      <c r="BF118" s="27">
        <f>+[1]CUNDINAMARCA!G118</f>
        <v>0</v>
      </c>
      <c r="BG118" s="27">
        <f>+[1]CUNDINAMARCA!U118</f>
        <v>3</v>
      </c>
      <c r="BH118" s="27">
        <f>+[1]GUAINIA!H118</f>
        <v>0</v>
      </c>
      <c r="BI118" s="27">
        <f>+[1]GUAINIA!G118</f>
        <v>0</v>
      </c>
      <c r="BJ118" s="27">
        <f>+[1]GUAINIA!U118</f>
        <v>0</v>
      </c>
      <c r="BK118" s="27">
        <f>+[1]GUAVIARE!H118</f>
        <v>0</v>
      </c>
      <c r="BL118" s="27">
        <f>+[1]GUAVIARE!G118</f>
        <v>0</v>
      </c>
      <c r="BM118" s="27">
        <f>+[1]GUAVIARE!U118</f>
        <v>0</v>
      </c>
      <c r="BN118" s="27">
        <f>+[1]HUILA!H118</f>
        <v>0</v>
      </c>
      <c r="BO118" s="27">
        <f>+[1]HUILA!G118</f>
        <v>0</v>
      </c>
      <c r="BP118" s="27">
        <f>+[1]HUILA!U118</f>
        <v>0</v>
      </c>
      <c r="BQ118" s="27">
        <f>+[1]GUAJIRA!H118</f>
        <v>0</v>
      </c>
      <c r="BR118" s="27">
        <f>+[1]GUAJIRA!G118</f>
        <v>0</v>
      </c>
      <c r="BS118" s="27">
        <f>+[1]GUAJIRA!U118</f>
        <v>0</v>
      </c>
      <c r="BT118" s="27">
        <f>+[1]MAGDALENA!H118</f>
        <v>0</v>
      </c>
      <c r="BU118" s="27">
        <f>+[1]MAGDALENA!G118</f>
        <v>0</v>
      </c>
      <c r="BV118" s="27">
        <f>+[1]MAGDALENA!U118</f>
        <v>0</v>
      </c>
      <c r="BW118" s="27">
        <f>+[1]META!H118</f>
        <v>0</v>
      </c>
      <c r="BX118" s="27">
        <f>+[1]META!G118</f>
        <v>0</v>
      </c>
      <c r="BY118" s="27">
        <f>+[1]META!U118</f>
        <v>0</v>
      </c>
      <c r="BZ118" s="27">
        <f>+[1]NARIÑO!H118</f>
        <v>0</v>
      </c>
      <c r="CA118" s="27">
        <f>+[1]NARIÑO!G118</f>
        <v>0</v>
      </c>
      <c r="CB118" s="27">
        <f>+[1]NARIÑO!U118</f>
        <v>4</v>
      </c>
      <c r="CC118" s="27">
        <f>+'[1]NORTE DE SANTANDER'!H118</f>
        <v>0</v>
      </c>
      <c r="CD118" s="27">
        <f>+'[1]NORTE DE SANTANDER'!G118</f>
        <v>0</v>
      </c>
      <c r="CE118" s="27">
        <f>+'[1]NORTE DE SANTANDER'!U118</f>
        <v>0</v>
      </c>
      <c r="CF118" s="27">
        <f>+[1]PUTUMAYO!H118</f>
        <v>0</v>
      </c>
      <c r="CG118" s="27">
        <f>+[1]PUTUMAYO!G118</f>
        <v>0</v>
      </c>
      <c r="CH118" s="27">
        <f>+[1]PUTUMAYO!U118</f>
        <v>0</v>
      </c>
      <c r="CI118" s="27">
        <f>+[1]QUINDIO!H118</f>
        <v>0</v>
      </c>
      <c r="CJ118" s="27">
        <f>+[1]QUINDIO!G118</f>
        <v>0</v>
      </c>
      <c r="CK118" s="27">
        <f>+[1]QUINDIO!U118</f>
        <v>0</v>
      </c>
      <c r="CL118" s="27">
        <f>+[1]RISARALDA!H118</f>
        <v>0</v>
      </c>
      <c r="CM118" s="27">
        <f>+[1]RISARALDA!G118</f>
        <v>0</v>
      </c>
      <c r="CN118" s="27">
        <f>+[1]RISARALDA!U118</f>
        <v>0</v>
      </c>
      <c r="CO118" s="27">
        <f>+'[1]SAN ANDRES'!H118</f>
        <v>0</v>
      </c>
      <c r="CP118" s="27">
        <f>+'[1]SAN ANDRES'!G118</f>
        <v>0</v>
      </c>
      <c r="CQ118" s="27">
        <f>+'[1]SAN ANDRES'!U118</f>
        <v>0</v>
      </c>
      <c r="CR118" s="27">
        <f>+[1]SANTANDER!H118</f>
        <v>0</v>
      </c>
      <c r="CS118" s="27">
        <f>+[1]SANTANDER!G118</f>
        <v>0</v>
      </c>
      <c r="CT118" s="27">
        <f>+[1]SANTANDER!U118</f>
        <v>0</v>
      </c>
      <c r="CU118" s="27">
        <f>+[1]SUCRE!H118</f>
        <v>0</v>
      </c>
      <c r="CV118" s="27">
        <f>+[1]SUCRE!G118</f>
        <v>0</v>
      </c>
      <c r="CW118" s="27">
        <f>+[1]SUCRE!U118</f>
        <v>0</v>
      </c>
      <c r="CX118" s="27">
        <f>+[1]TOLIMA!H118</f>
        <v>0</v>
      </c>
      <c r="CY118" s="27">
        <f>+[1]TOLIMA!G118</f>
        <v>0</v>
      </c>
      <c r="CZ118" s="27">
        <f>+[1]TOLIMA!U118</f>
        <v>0</v>
      </c>
      <c r="DA118" s="27">
        <f>+'[1]VALLE DEL CAUCA'!H118</f>
        <v>10</v>
      </c>
      <c r="DB118" s="27">
        <f>+'[1]VALLE DEL CAUCA'!G118</f>
        <v>10</v>
      </c>
      <c r="DC118" s="27">
        <f>+'[1]VALLE DEL CAUCA'!U118</f>
        <v>7</v>
      </c>
      <c r="DD118" s="27">
        <f>+[1]VAUPES!H118</f>
        <v>0</v>
      </c>
      <c r="DE118" s="27">
        <f>+[1]VAUPES!G118</f>
        <v>0</v>
      </c>
      <c r="DF118" s="27">
        <f>+[1]VAUPES!U118</f>
        <v>0</v>
      </c>
      <c r="DG118" s="27">
        <f>+[1]VICHADA!H118</f>
        <v>0</v>
      </c>
      <c r="DH118" s="27">
        <f>+[1]VICHADA!G118</f>
        <v>0</v>
      </c>
      <c r="DI118" s="27">
        <f>+[1]VICHADA!U118</f>
        <v>0</v>
      </c>
    </row>
    <row r="119" spans="1:113" ht="45" customHeight="1" x14ac:dyDescent="0.2">
      <c r="A119" s="21" t="s">
        <v>404</v>
      </c>
      <c r="B119" s="22" t="s">
        <v>390</v>
      </c>
      <c r="C119" s="60" t="s">
        <v>405</v>
      </c>
      <c r="D119" s="23" t="s">
        <v>406</v>
      </c>
      <c r="E119" s="23" t="s">
        <v>407</v>
      </c>
      <c r="F119" s="24" t="s">
        <v>71</v>
      </c>
      <c r="G119" s="25">
        <f t="shared" si="84"/>
        <v>0.88117489986648867</v>
      </c>
      <c r="H119" s="26"/>
      <c r="I119" s="26"/>
      <c r="J119" s="27">
        <f t="shared" si="85"/>
        <v>1498</v>
      </c>
      <c r="K119" s="27">
        <f t="shared" si="81"/>
        <v>1320</v>
      </c>
      <c r="L119" s="27">
        <f>+'[1]OFICINAS NACIONALES'!H119</f>
        <v>0</v>
      </c>
      <c r="M119" s="27">
        <f>+'[1]OFICINAS NACIONALES'!G119</f>
        <v>0</v>
      </c>
      <c r="N119" s="27">
        <f>+'[1]OFICINAS NACIONALES'!U119</f>
        <v>0</v>
      </c>
      <c r="O119" s="27">
        <f t="shared" si="82"/>
        <v>1498</v>
      </c>
      <c r="P119" s="27">
        <f t="shared" si="82"/>
        <v>60</v>
      </c>
      <c r="Q119" s="27">
        <f t="shared" si="82"/>
        <v>1320</v>
      </c>
      <c r="R119" s="27">
        <f>+[1]AMAZONAS!H119</f>
        <v>4</v>
      </c>
      <c r="S119" s="27">
        <f>+[1]AMAZONAS!G119</f>
        <v>0</v>
      </c>
      <c r="T119" s="27">
        <f>+[1]AMAZONAS!U119</f>
        <v>0</v>
      </c>
      <c r="U119" s="27">
        <f>+[1]ANTIOQUIA!H119</f>
        <v>115</v>
      </c>
      <c r="V119" s="27">
        <f>+[1]ANTIOQUIA!G119</f>
        <v>0</v>
      </c>
      <c r="W119" s="27">
        <f>+[1]ANTIOQUIA!U119</f>
        <v>61</v>
      </c>
      <c r="X119" s="27">
        <f>+[1]ATLÁNTICO!H119</f>
        <v>50</v>
      </c>
      <c r="Y119" s="27">
        <f>+[1]ATLÁNTICO!G119</f>
        <v>0</v>
      </c>
      <c r="Z119" s="27">
        <f>+[1]ATLÁNTICO!U119</f>
        <v>50</v>
      </c>
      <c r="AA119" s="27">
        <f>+[1]ARAUCA!H119</f>
        <v>38</v>
      </c>
      <c r="AB119" s="27">
        <f>+[1]ARAUCA!G119</f>
        <v>0</v>
      </c>
      <c r="AC119" s="27">
        <f>+[1]ARAUCA!U119</f>
        <v>24</v>
      </c>
      <c r="AD119" s="27">
        <f>+[1]BOLIVAR!H119</f>
        <v>100</v>
      </c>
      <c r="AE119" s="27">
        <f>+[1]BOLIVAR!G119</f>
        <v>0</v>
      </c>
      <c r="AF119" s="27">
        <f>+[1]BOLIVAR!U119</f>
        <v>52</v>
      </c>
      <c r="AG119" s="27">
        <f>+[1]BOYACÁ!H119</f>
        <v>120</v>
      </c>
      <c r="AH119" s="27">
        <f>+[1]BOYACÁ!G119</f>
        <v>0</v>
      </c>
      <c r="AI119" s="27">
        <f>+[1]BOYACÁ!U119</f>
        <v>120</v>
      </c>
      <c r="AJ119" s="27">
        <f>+[1]CALDAS!H119</f>
        <v>60</v>
      </c>
      <c r="AK119" s="27">
        <f>+[1]CALDAS!G119</f>
        <v>0</v>
      </c>
      <c r="AL119" s="27">
        <f>+[1]CALDAS!U119</f>
        <v>35</v>
      </c>
      <c r="AM119" s="27">
        <f>+[1]CAQUETA!H119</f>
        <v>34</v>
      </c>
      <c r="AN119" s="27">
        <f>+[1]CAQUETA!G119</f>
        <v>0</v>
      </c>
      <c r="AO119" s="27">
        <f>+[1]CAQUETA!U119</f>
        <v>30</v>
      </c>
      <c r="AP119" s="27">
        <f>+[1]CASANARE!H119</f>
        <v>37</v>
      </c>
      <c r="AQ119" s="27">
        <f>+[1]CASANARE!G119</f>
        <v>0</v>
      </c>
      <c r="AR119" s="27">
        <f>+[1]CASANARE!U119</f>
        <v>32</v>
      </c>
      <c r="AS119" s="27">
        <f>+[1]CAUCA!H119</f>
        <v>34</v>
      </c>
      <c r="AT119" s="27">
        <f>+[1]CAUCA!G119</f>
        <v>0</v>
      </c>
      <c r="AU119" s="27">
        <f>+[1]CAUCA!U119</f>
        <v>32</v>
      </c>
      <c r="AV119" s="27">
        <f>+[1]CESAR!H119</f>
        <v>46</v>
      </c>
      <c r="AW119" s="27">
        <f>+[1]CESAR!G119</f>
        <v>0</v>
      </c>
      <c r="AX119" s="27">
        <f>+[1]CESAR!U119</f>
        <v>46</v>
      </c>
      <c r="AY119" s="27">
        <f>+[1]CHOCÓ!H119</f>
        <v>25</v>
      </c>
      <c r="AZ119" s="27">
        <f>+[1]CHOCÓ!G119</f>
        <v>0</v>
      </c>
      <c r="BA119" s="27">
        <f>+[1]CHOCÓ!U119</f>
        <v>0</v>
      </c>
      <c r="BB119" s="27">
        <f>+[1]CORDOBA!H119</f>
        <v>43</v>
      </c>
      <c r="BC119" s="27">
        <f>+[1]CORDOBA!G119</f>
        <v>0</v>
      </c>
      <c r="BD119" s="27">
        <f>+[1]CORDOBA!U119</f>
        <v>48</v>
      </c>
      <c r="BE119" s="27">
        <f>+[1]CUNDINAMARCA!H119</f>
        <v>125</v>
      </c>
      <c r="BF119" s="27">
        <f>+[1]CUNDINAMARCA!G119</f>
        <v>0</v>
      </c>
      <c r="BG119" s="27">
        <f>+[1]CUNDINAMARCA!U119</f>
        <v>129</v>
      </c>
      <c r="BH119" s="27">
        <f>+[1]GUAINIA!H119</f>
        <v>8</v>
      </c>
      <c r="BI119" s="27">
        <f>+[1]GUAINIA!G119</f>
        <v>0</v>
      </c>
      <c r="BJ119" s="27">
        <f>+[1]GUAINIA!U119</f>
        <v>6</v>
      </c>
      <c r="BK119" s="27">
        <f>+[1]GUAVIARE!H119</f>
        <v>32</v>
      </c>
      <c r="BL119" s="27">
        <f>+[1]GUAVIARE!G119</f>
        <v>0</v>
      </c>
      <c r="BM119" s="27">
        <f>+[1]GUAVIARE!U119</f>
        <v>31</v>
      </c>
      <c r="BN119" s="27">
        <f>+[1]HUILA!H119</f>
        <v>75</v>
      </c>
      <c r="BO119" s="27">
        <f>+[1]HUILA!G119</f>
        <v>0</v>
      </c>
      <c r="BP119" s="27">
        <f>+[1]HUILA!U119</f>
        <v>76</v>
      </c>
      <c r="BQ119" s="27">
        <f>+[1]GUAJIRA!H119</f>
        <v>24</v>
      </c>
      <c r="BR119" s="27">
        <f>+[1]GUAJIRA!G119</f>
        <v>0</v>
      </c>
      <c r="BS119" s="27">
        <f>+[1]GUAJIRA!U119</f>
        <v>22</v>
      </c>
      <c r="BT119" s="27">
        <f>+[1]MAGDALENA!H119</f>
        <v>25</v>
      </c>
      <c r="BU119" s="27">
        <f>+[1]MAGDALENA!G119</f>
        <v>0</v>
      </c>
      <c r="BV119" s="27">
        <f>+[1]MAGDALENA!U119</f>
        <v>21</v>
      </c>
      <c r="BW119" s="27">
        <f>+[1]META!H119</f>
        <v>60</v>
      </c>
      <c r="BX119" s="27">
        <f>+[1]META!G119</f>
        <v>0</v>
      </c>
      <c r="BY119" s="27">
        <f>+[1]META!U119</f>
        <v>60</v>
      </c>
      <c r="BZ119" s="27">
        <f>+[1]NARIÑO!H119</f>
        <v>73</v>
      </c>
      <c r="CA119" s="27">
        <f>+[1]NARIÑO!G119</f>
        <v>0</v>
      </c>
      <c r="CB119" s="27">
        <f>+[1]NARIÑO!U119</f>
        <v>74</v>
      </c>
      <c r="CC119" s="27">
        <f>+'[1]NORTE DE SANTANDER'!H119</f>
        <v>47</v>
      </c>
      <c r="CD119" s="27">
        <f>+'[1]NORTE DE SANTANDER'!G119</f>
        <v>0</v>
      </c>
      <c r="CE119" s="27">
        <f>+'[1]NORTE DE SANTANDER'!U119</f>
        <v>47</v>
      </c>
      <c r="CF119" s="27">
        <f>+[1]PUTUMAYO!H119</f>
        <v>27</v>
      </c>
      <c r="CG119" s="27">
        <f>+[1]PUTUMAYO!G119</f>
        <v>0</v>
      </c>
      <c r="CH119" s="27">
        <f>+[1]PUTUMAYO!U119</f>
        <v>27</v>
      </c>
      <c r="CI119" s="27">
        <f>+[1]QUINDIO!H119</f>
        <v>47</v>
      </c>
      <c r="CJ119" s="27">
        <f>+[1]QUINDIO!G119</f>
        <v>0</v>
      </c>
      <c r="CK119" s="27">
        <f>+[1]QUINDIO!U119</f>
        <v>49</v>
      </c>
      <c r="CL119" s="27">
        <f>+[1]RISARALDA!H119</f>
        <v>45</v>
      </c>
      <c r="CM119" s="27">
        <f>+[1]RISARALDA!G119</f>
        <v>0</v>
      </c>
      <c r="CN119" s="27">
        <f>+[1]RISARALDA!U119</f>
        <v>45</v>
      </c>
      <c r="CO119" s="27">
        <f>+'[1]SAN ANDRES'!H119</f>
        <v>0</v>
      </c>
      <c r="CP119" s="27">
        <f>+'[1]SAN ANDRES'!G119</f>
        <v>0</v>
      </c>
      <c r="CQ119" s="27">
        <f>+'[1]SAN ANDRES'!U119</f>
        <v>0</v>
      </c>
      <c r="CR119" s="27">
        <f>+[1]SANTANDER!H119</f>
        <v>60</v>
      </c>
      <c r="CS119" s="27">
        <f>+[1]SANTANDER!G119</f>
        <v>0</v>
      </c>
      <c r="CT119" s="27">
        <f>+[1]SANTANDER!U119</f>
        <v>56</v>
      </c>
      <c r="CU119" s="27">
        <f>+[1]SUCRE!H119</f>
        <v>27</v>
      </c>
      <c r="CV119" s="27">
        <f>+[1]SUCRE!G119</f>
        <v>0</v>
      </c>
      <c r="CW119" s="27">
        <f>+[1]SUCRE!U119</f>
        <v>33</v>
      </c>
      <c r="CX119" s="27">
        <f>+[1]TOLIMA!H119</f>
        <v>52</v>
      </c>
      <c r="CY119" s="27">
        <f>+[1]TOLIMA!G119</f>
        <v>0</v>
      </c>
      <c r="CZ119" s="27">
        <f>+[1]TOLIMA!U119</f>
        <v>56</v>
      </c>
      <c r="DA119" s="27">
        <f>+'[1]VALLE DEL CAUCA'!H119</f>
        <v>55</v>
      </c>
      <c r="DB119" s="27">
        <f>+'[1]VALLE DEL CAUCA'!G119</f>
        <v>60</v>
      </c>
      <c r="DC119" s="27">
        <f>+'[1]VALLE DEL CAUCA'!U119</f>
        <v>54</v>
      </c>
      <c r="DD119" s="27">
        <f>+[1]VAUPES!H119</f>
        <v>4</v>
      </c>
      <c r="DE119" s="27">
        <f>+[1]VAUPES!G119</f>
        <v>0</v>
      </c>
      <c r="DF119" s="27">
        <f>+[1]VAUPES!U119</f>
        <v>0</v>
      </c>
      <c r="DG119" s="27">
        <f>+[1]VICHADA!H119</f>
        <v>6</v>
      </c>
      <c r="DH119" s="27">
        <f>+[1]VICHADA!G119</f>
        <v>0</v>
      </c>
      <c r="DI119" s="27">
        <f>+[1]VICHADA!U119</f>
        <v>4</v>
      </c>
    </row>
    <row r="120" spans="1:113" s="28" customFormat="1" ht="45" customHeight="1" x14ac:dyDescent="0.2">
      <c r="A120" s="456" t="s">
        <v>408</v>
      </c>
      <c r="B120" s="457" t="s">
        <v>390</v>
      </c>
      <c r="C120" s="479" t="s">
        <v>409</v>
      </c>
      <c r="D120" s="23" t="s">
        <v>410</v>
      </c>
      <c r="E120" s="458" t="s">
        <v>411</v>
      </c>
      <c r="F120" s="459" t="s">
        <v>71</v>
      </c>
      <c r="G120" s="461">
        <f>+H120/I120</f>
        <v>1.0833284725057706</v>
      </c>
      <c r="H120" s="463">
        <f>+[1]AMAZONAS!U120+[1]ANTIOQUIA!U120+[1]ARAUCA!U120+[1]ATLÁNTICO!U120+[1]BOLIVAR!U120+[1]BOYACÁ!U120+[1]CALDAS!U120+[1]CAQUETA!U120+[1]CASANARE!U120+[1]CAUCA!U120+[1]CESAR!U120+[1]CHOCÓ!U120+[1]CORDOBA!U120+[1]CUNDINAMARCA!U120+[1]GUAINIA!U120+[1]GUAJIRA!U120+[1]GUAVIARE!U120+[1]HUILA!U120+[1]MAGDALENA!U120+[1]META!U120+[1]NARIÑO!U120+'[1]NORTE DE SANTANDER'!U120+[1]PUTUMAYO!U120+[1]QUINDIO!U120+[1]RISARALDA!U120+'[1]SAN ANDRES'!U120+[1]SANTANDER!U120+[1]SUCRE!U120+[1]TOLIMA!U120+'[1]VALLE DEL CAUCA'!U120+[1]VAUPES!U120+[1]VICHADA!U120</f>
        <v>13.000699999999998</v>
      </c>
      <c r="I120" s="463">
        <f>+[1]AMAZONAS!U121+[1]ANTIOQUIA!U121+[1]ARAUCA!U121+[1]ATLÁNTICO!U121+[1]BOLIVAR!U121+[1]BOYACÁ!U121+[1]CALDAS!U121+[1]CAQUETA!U121+[1]CASANARE!U121+[1]CAUCA!U121+[1]CESAR!U121+[1]CHOCÓ!U121+[1]CORDOBA!U121+[1]CUNDINAMARCA!U121+[1]GUAINIA!U121+[1]GUAJIRA!U121+[1]GUAVIARE!U121+[1]HUILA!U121+[1]MAGDALENA!U121+[1]META!U121+[1]NARIÑO!U121+'[1]NORTE DE SANTANDER'!U121+[1]PUTUMAYO!U121+[1]QUINDIO!U121+[1]RISARALDA!U121+'[1]SAN ANDRES'!U121+[1]SANTANDER!U121+[1]SUCRE!U121+[1]TOLIMA!U121+'[1]VALLE DEL CAUCA'!U121+[1]VAUPES!U121+[1]VICHADA!U121</f>
        <v>12.000699999999998</v>
      </c>
      <c r="J120" s="27">
        <f>L120+O120</f>
        <v>1</v>
      </c>
      <c r="K120" s="27">
        <f t="shared" si="81"/>
        <v>2527</v>
      </c>
      <c r="L120" s="465">
        <f>+'[1]OFICINAS NACIONALES'!H120:H121</f>
        <v>1</v>
      </c>
      <c r="M120" s="465">
        <f>+'[1]OFICINAS NACIONALES'!G120:G121</f>
        <v>0</v>
      </c>
      <c r="N120" s="465">
        <f>+'[1]OFICINAS NACIONALES'!U120</f>
        <v>2527</v>
      </c>
      <c r="O120" s="27">
        <f t="shared" si="82"/>
        <v>0</v>
      </c>
      <c r="P120" s="27">
        <f t="shared" si="83"/>
        <v>0</v>
      </c>
      <c r="Q120" s="27">
        <f t="shared" si="82"/>
        <v>0</v>
      </c>
      <c r="R120" s="472"/>
      <c r="S120" s="46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row>
    <row r="121" spans="1:113" s="28" customFormat="1" ht="45" customHeight="1" x14ac:dyDescent="0.2">
      <c r="A121" s="456"/>
      <c r="B121" s="457"/>
      <c r="C121" s="479"/>
      <c r="D121" s="23" t="s">
        <v>412</v>
      </c>
      <c r="E121" s="458"/>
      <c r="F121" s="460"/>
      <c r="G121" s="462"/>
      <c r="H121" s="464"/>
      <c r="I121" s="464"/>
      <c r="J121" s="27">
        <f>L121+O121</f>
        <v>0</v>
      </c>
      <c r="K121" s="27">
        <f t="shared" si="81"/>
        <v>0</v>
      </c>
      <c r="L121" s="466"/>
      <c r="M121" s="466"/>
      <c r="N121" s="466"/>
      <c r="O121" s="27">
        <f t="shared" si="82"/>
        <v>0</v>
      </c>
      <c r="P121" s="27">
        <f t="shared" si="83"/>
        <v>0</v>
      </c>
      <c r="Q121" s="27">
        <f t="shared" si="82"/>
        <v>0</v>
      </c>
      <c r="R121" s="472"/>
      <c r="S121" s="46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row>
    <row r="122" spans="1:113" s="28" customFormat="1" ht="45" customHeight="1" x14ac:dyDescent="0.2">
      <c r="A122" s="456" t="s">
        <v>413</v>
      </c>
      <c r="B122" s="457" t="s">
        <v>390</v>
      </c>
      <c r="C122" s="479" t="s">
        <v>414</v>
      </c>
      <c r="D122" s="23" t="s">
        <v>415</v>
      </c>
      <c r="E122" s="458" t="s">
        <v>416</v>
      </c>
      <c r="F122" s="459" t="s">
        <v>71</v>
      </c>
      <c r="G122" s="461">
        <f>+H122/I122</f>
        <v>1</v>
      </c>
      <c r="H122" s="463">
        <f>+[1]AMAZONAS!U122+[1]ANTIOQUIA!U122+[1]ARAUCA!U122+[1]ATLÁNTICO!U122+[1]BOLIVAR!U122+[1]BOYACÁ!U122+[1]CALDAS!U122+[1]CAQUETA!U122+[1]CASANARE!U122+[1]CAUCA!U122+[1]CESAR!U122+[1]CHOCÓ!U122+[1]CORDOBA!U122+[1]CUNDINAMARCA!U122+[1]GUAINIA!U122+[1]GUAJIRA!U122+[1]GUAVIARE!U122+[1]HUILA!U122+[1]MAGDALENA!U122+[1]META!U122+[1]NARIÑO!U122+'[1]NORTE DE SANTANDER'!U122+[1]PUTUMAYO!U122+[1]QUINDIO!U122+[1]RISARALDA!U122+'[1]SAN ANDRES'!U122+[1]SANTANDER!U122+[1]SUCRE!U122+[1]TOLIMA!U122+'[1]VALLE DEL CAUCA'!U122+[1]VAUPES!U122+[1]VICHADA!U122</f>
        <v>7.0009999999999986</v>
      </c>
      <c r="I122" s="463">
        <f>+[1]AMAZONAS!U123+[1]ANTIOQUIA!U123+[1]ARAUCA!U123+[1]ATLÁNTICO!U123+[1]BOLIVAR!U123+[1]BOYACÁ!U123+[1]CALDAS!U123+[1]CAQUETA!U123+[1]CASANARE!U123+[1]CAUCA!U123+[1]CESAR!U123+[1]CHOCÓ!U123+[1]CORDOBA!U123+[1]CUNDINAMARCA!U123+[1]GUAINIA!U123+[1]GUAJIRA!U123+[1]GUAVIARE!U123+[1]HUILA!U123+[1]MAGDALENA!U123+[1]META!U123+[1]NARIÑO!U123+'[1]NORTE DE SANTANDER'!U123+[1]PUTUMAYO!U123+[1]QUINDIO!U123+[1]RISARALDA!U123+'[1]SAN ANDRES'!U123+[1]SANTANDER!U123+[1]SUCRE!U123+[1]TOLIMA!U123+'[1]VALLE DEL CAUCA'!U123+[1]VAUPES!U123+[1]VICHADA!U123</f>
        <v>7.0009999999999986</v>
      </c>
      <c r="J122" s="27"/>
      <c r="K122" s="27"/>
      <c r="L122" s="465">
        <f>+'[1]OFICINAS NACIONALES'!H122:H123</f>
        <v>1</v>
      </c>
      <c r="M122" s="465">
        <f>+'[1]OFICINAS NACIONALES'!G122:G123</f>
        <v>0</v>
      </c>
      <c r="N122" s="465">
        <f>+'[1]OFICINAS NACIONALES'!U122</f>
        <v>470</v>
      </c>
      <c r="O122" s="31"/>
      <c r="P122" s="31"/>
      <c r="Q122" s="31"/>
      <c r="R122" s="472"/>
      <c r="S122" s="46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30"/>
      <c r="AQ122" s="30"/>
      <c r="AR122" s="27"/>
      <c r="AS122" s="30"/>
      <c r="AT122" s="30"/>
      <c r="AU122" s="27"/>
      <c r="AV122" s="30"/>
      <c r="AW122" s="30"/>
      <c r="AX122" s="27"/>
      <c r="AY122" s="30"/>
      <c r="AZ122" s="30"/>
      <c r="BA122" s="27"/>
      <c r="BB122" s="27"/>
      <c r="BC122" s="27"/>
      <c r="BD122" s="27"/>
      <c r="BE122" s="30"/>
      <c r="BF122" s="30"/>
      <c r="BG122" s="27"/>
      <c r="BH122" s="27"/>
      <c r="BI122" s="27"/>
      <c r="BJ122" s="27"/>
      <c r="BK122" s="27"/>
      <c r="BL122" s="27"/>
      <c r="BM122" s="27"/>
      <c r="BN122" s="30"/>
      <c r="BO122" s="30"/>
      <c r="BP122" s="27"/>
      <c r="BQ122" s="30"/>
      <c r="BR122" s="30"/>
      <c r="BS122" s="27"/>
      <c r="BT122" s="30"/>
      <c r="BU122" s="30"/>
      <c r="BV122" s="27"/>
      <c r="BW122" s="30"/>
      <c r="BX122" s="30"/>
      <c r="BY122" s="27"/>
      <c r="BZ122" s="30"/>
      <c r="CA122" s="30"/>
      <c r="CB122" s="27"/>
      <c r="CC122" s="27"/>
      <c r="CD122" s="27"/>
      <c r="CE122" s="27"/>
      <c r="CF122" s="30"/>
      <c r="CG122" s="30"/>
      <c r="CH122" s="27"/>
      <c r="CI122" s="30"/>
      <c r="CJ122" s="30"/>
      <c r="CK122" s="27"/>
      <c r="CL122" s="30"/>
      <c r="CM122" s="30"/>
      <c r="CN122" s="27"/>
      <c r="CO122" s="30"/>
      <c r="CP122" s="30"/>
      <c r="CQ122" s="27"/>
      <c r="CR122" s="30"/>
      <c r="CS122" s="30"/>
      <c r="CT122" s="27"/>
      <c r="CU122" s="30"/>
      <c r="CV122" s="30"/>
      <c r="CW122" s="27"/>
      <c r="CX122" s="27"/>
      <c r="CY122" s="27"/>
      <c r="CZ122" s="27"/>
      <c r="DA122" s="30"/>
      <c r="DB122" s="30"/>
      <c r="DC122" s="27"/>
      <c r="DD122" s="30"/>
      <c r="DE122" s="30"/>
      <c r="DF122" s="27"/>
      <c r="DG122" s="30"/>
      <c r="DH122" s="30"/>
      <c r="DI122" s="27"/>
    </row>
    <row r="123" spans="1:113" s="28" customFormat="1" ht="45" customHeight="1" x14ac:dyDescent="0.2">
      <c r="A123" s="456"/>
      <c r="B123" s="457"/>
      <c r="C123" s="479"/>
      <c r="D123" s="23" t="s">
        <v>417</v>
      </c>
      <c r="E123" s="458"/>
      <c r="F123" s="460"/>
      <c r="G123" s="462"/>
      <c r="H123" s="464"/>
      <c r="I123" s="464"/>
      <c r="J123" s="27">
        <f>L123+O123</f>
        <v>0</v>
      </c>
      <c r="K123" s="27">
        <f>N123+Q123</f>
        <v>0</v>
      </c>
      <c r="L123" s="466"/>
      <c r="M123" s="466"/>
      <c r="N123" s="466"/>
      <c r="O123" s="27">
        <f>+R123+U123+X123+AA123+AD123+AG123+AJ123+AM123+AP123+AS123+AV123+AY123+BB123+BE123+BH123+BK123+BN123+BQ123+BT123+BW123+BZ123+CC123+CF123+CI123+CL123+CO123+CR123+CU123+CX123+DA123+DD123+DG123</f>
        <v>0</v>
      </c>
      <c r="P123" s="27">
        <f>+S123+V123+Z123+AB123+AE123+AH123+AK123+AN123+AQ123+AT123+AW123+AZ123+BC123+BF123+BI123+BL123+BO123+BR123+BU123+BX123+CA123+CD123+CG123+CJ123+CM123+CP123+CS123+CV123+CY123+DB123+DE123+DH123</f>
        <v>0</v>
      </c>
      <c r="Q123" s="27">
        <f>+T123+W123+Z123+AC123+AF123+AI123+AL123+AO123+AR123+AU123+AX123+BA123+BD123+BG123+BJ123+BM123+BP123+BS123+BV123+BY123+CB123+CE123+CH123+CK123+CN123+CQ123+CT123+CW123+CZ123+DC123+DF123+DI123</f>
        <v>0</v>
      </c>
      <c r="R123" s="472"/>
      <c r="S123" s="46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row>
    <row r="124" spans="1:113" s="28" customFormat="1" ht="45" customHeight="1" x14ac:dyDescent="0.2">
      <c r="A124" s="456" t="s">
        <v>418</v>
      </c>
      <c r="B124" s="457" t="s">
        <v>390</v>
      </c>
      <c r="C124" s="479" t="s">
        <v>419</v>
      </c>
      <c r="D124" s="23" t="s">
        <v>420</v>
      </c>
      <c r="E124" s="458" t="s">
        <v>421</v>
      </c>
      <c r="F124" s="459" t="s">
        <v>71</v>
      </c>
      <c r="G124" s="461">
        <f>+H124/I124</f>
        <v>0.73935887045640203</v>
      </c>
      <c r="H124" s="463">
        <f>+[1]AMAZONAS!U124+[1]ANTIOQUIA!U124+[1]ARAUCA!U124+[1]ATLÁNTICO!U124+[1]BOLIVAR!U124+[1]BOYACÁ!U124+[1]CALDAS!U124+[1]CAQUETA!U124+[1]CASANARE!U124+[1]CAUCA!U124+[1]CESAR!U124+[1]CHOCÓ!U124+[1]CORDOBA!U124+[1]CUNDINAMARCA!U124+[1]GUAINIA!U124+[1]GUAJIRA!U124+[1]GUAVIARE!U124+[1]HUILA!U124+[1]MAGDALENA!U124+[1]META!U124+[1]NARIÑO!U124+'[1]NORTE DE SANTANDER'!U124+[1]PUTUMAYO!U124+[1]QUINDIO!U124+[1]RISARALDA!U124+'[1]SAN ANDRES'!U124+[1]SANTANDER!U124+[1]SUCRE!U124+[1]TOLIMA!U124+'[1]VALLE DEL CAUCA'!U124+[1]VAUPES!U124+[1]VICHADA!U124</f>
        <v>459.43079999999998</v>
      </c>
      <c r="I124" s="463">
        <f>+[1]AMAZONAS!U125+[1]ANTIOQUIA!U125+[1]ARAUCA!U125+[1]ATLÁNTICO!U125+[1]BOLIVAR!U125+[1]BOYACÁ!U125+[1]CALDAS!U125+[1]CAQUETA!U125+[1]CASANARE!U125+[1]CAUCA!U125+[1]CESAR!U125+[1]CHOCÓ!U125+[1]CORDOBA!U125+[1]CUNDINAMARCA!U125+[1]GUAINIA!U125+[1]GUAJIRA!U125+[1]GUAVIARE!U125+[1]HUILA!U125+[1]MAGDALENA!U125+[1]META!U125+[1]NARIÑO!U125+'[1]NORTE DE SANTANDER'!U125+[1]PUTUMAYO!U125+[1]QUINDIO!U125+[1]RISARALDA!U125+'[1]SAN ANDRES'!U125+[1]SANTANDER!U125+[1]SUCRE!U125+[1]TOLIMA!U125+'[1]VALLE DEL CAUCA'!U125+[1]VAUPES!U125+[1]VICHADA!U125</f>
        <v>621.3907999999999</v>
      </c>
      <c r="J124" s="27"/>
      <c r="K124" s="27"/>
      <c r="L124" s="465">
        <f>+'[1]OFICINAS NACIONALES'!H124:H125</f>
        <v>1</v>
      </c>
      <c r="M124" s="465">
        <f>+'[1]OFICINAS NACIONALES'!G124:G125</f>
        <v>0</v>
      </c>
      <c r="N124" s="465">
        <f>+'[1]OFICINAS NACIONALES'!U124</f>
        <v>783</v>
      </c>
      <c r="O124" s="27">
        <f>+R124+U124+X124+AA124+AD124+AG124+AJ124+AM124+AP124+AS124+AV124+AY124+BB124+BE124+BH124+BK124+BN124+BQ124+BT124+BW124+BZ124+CC124+CF124+CI124+CL124+CO124+CR124+CU124+CX124+DA124+DD124+DG124</f>
        <v>0</v>
      </c>
      <c r="P124" s="27">
        <f>+S124+V124+Z124+AB124+AE124+AH124+AK124+AN124+AQ124+AT124+AW124+AZ124+BC124+BF124+BI124+BL124+BO124+BR124+BU124+BX124+CA124+CD124+CG124+CJ124+CM124+CP124+CS124+CV124+CY124+DB124+DE124+DH124</f>
        <v>0</v>
      </c>
      <c r="Q124" s="27">
        <f>+T124+W124+Z124+AC124+AF124+AI124+AL124+AO124+AR124+AU124+AX124+BA124+BD124+BG124+BJ124+BM124+BP124+BS124+BV124+BY124+CB124+CE124+CH124+CK124+CN124+CQ124+CT124+CW124+CZ124+DC124+DF124+DI124</f>
        <v>0</v>
      </c>
      <c r="R124" s="472"/>
      <c r="S124" s="46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row>
    <row r="125" spans="1:113" s="28" customFormat="1" ht="45" customHeight="1" x14ac:dyDescent="0.2">
      <c r="A125" s="456"/>
      <c r="B125" s="457"/>
      <c r="C125" s="479"/>
      <c r="D125" s="23" t="s">
        <v>422</v>
      </c>
      <c r="E125" s="458"/>
      <c r="F125" s="460"/>
      <c r="G125" s="462"/>
      <c r="H125" s="464"/>
      <c r="I125" s="464"/>
      <c r="J125" s="27">
        <f>L125+O125</f>
        <v>0</v>
      </c>
      <c r="K125" s="27">
        <f>N125+Q125</f>
        <v>0</v>
      </c>
      <c r="L125" s="466"/>
      <c r="M125" s="466"/>
      <c r="N125" s="466"/>
      <c r="O125" s="27">
        <f>+R125+U125+X125+AA125+AD125+AG125+AJ125+AM125+AP125+AS125+AV125+AY125+BB125+BE125+BH125+BK125+BN125+BQ125+BT125+BW125+BZ125+CC125+CF125+CI125+CL125+CO125+CR125+CU125+CX125+DA125+DD125+DG125</f>
        <v>0</v>
      </c>
      <c r="P125" s="27">
        <f>+S125+V125+Z125+AB125+AE125+AH125+AK125+AN125+AQ125+AT125+AW125+AZ125+BC125+BF125+BI125+BL125+BO125+BR125+BU125+BX125+CA125+CD125+CG125+CJ125+CM125+CP125+CS125+CV125+CY125+DB125+DE125+DH125</f>
        <v>0</v>
      </c>
      <c r="Q125" s="27">
        <f>+T125+W125+Z125+AC125+AF125+AI125+AL125+AO125+AR125+AU125+AX125+BA125+BD125+BG125+BJ125+BM125+BP125+BS125+BV125+BY125+CB125+CE125+CH125+CK125+CN125+CQ125+CT125+CW125+CZ125+DC125+DF125+DI125</f>
        <v>0</v>
      </c>
      <c r="R125" s="472"/>
      <c r="S125" s="46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row>
    <row r="126" spans="1:113" s="28" customFormat="1" ht="45" customHeight="1" x14ac:dyDescent="0.2">
      <c r="A126" s="456" t="s">
        <v>423</v>
      </c>
      <c r="B126" s="457" t="s">
        <v>390</v>
      </c>
      <c r="C126" s="458" t="s">
        <v>424</v>
      </c>
      <c r="D126" s="23" t="s">
        <v>425</v>
      </c>
      <c r="E126" s="458" t="s">
        <v>426</v>
      </c>
      <c r="F126" s="459" t="s">
        <v>71</v>
      </c>
      <c r="G126" s="461">
        <f>+H126/I126</f>
        <v>0.65001399944002236</v>
      </c>
      <c r="H126" s="463">
        <f>+[1]AMAZONAS!U126+[1]ANTIOQUIA!U126+[1]ARAUCA!U126+[1]ATLÁNTICO!U126+[1]BOLIVAR!U126+[1]BOYACÁ!U126+[1]CALDAS!U126+[1]CAQUETA!U126+[1]CASANARE!U126+[1]CAUCA!U126+[1]CESAR!U126+[1]CHOCÓ!U126+[1]CORDOBA!U126+[1]CUNDINAMARCA!U126+[1]GUAINIA!U126+[1]GUAJIRA!U126+[1]GUAVIARE!U126+[1]HUILA!U126+[1]MAGDALENA!U126+[1]META!U126+[1]NARIÑO!U126+'[1]NORTE DE SANTANDER'!U126+[1]PUTUMAYO!U126+[1]QUINDIO!U126+[1]RISARALDA!U126+'[1]SAN ANDRES'!U126+[1]SANTANDER!U126+[1]SUCRE!U126+[1]TOLIMA!U126+'[1]VALLE DEL CAUCA'!U126+[1]VAUPES!U126+[1]VICHADA!U126</f>
        <v>13.000799999999998</v>
      </c>
      <c r="I126" s="463">
        <f>+[1]AMAZONAS!U127+[1]ANTIOQUIA!U127+[1]ARAUCA!U127+[1]ATLÁNTICO!U127+[1]BOLIVAR!U127+[1]BOYACÁ!U127+[1]CALDAS!U127+[1]CAQUETA!U127+[1]CASANARE!U127+[1]CAUCA!U127+[1]CESAR!U127+[1]CHOCÓ!U127+[1]CORDOBA!U127+[1]CUNDINAMARCA!U127+[1]GUAINIA!U127+[1]GUAJIRA!U127+[1]GUAVIARE!U127+[1]HUILA!U127+[1]MAGDALENA!U127+[1]META!U127+[1]NARIÑO!U127+'[1]NORTE DE SANTANDER'!U127+[1]PUTUMAYO!U127+[1]QUINDIO!U127+[1]RISARALDA!U127+'[1]SAN ANDRES'!U127+[1]SANTANDER!U127+[1]SUCRE!U127+[1]TOLIMA!U127+'[1]VALLE DEL CAUCA'!U127+[1]VAUPES!U127+[1]VICHADA!U127</f>
        <v>20.000799999999998</v>
      </c>
      <c r="J126" s="27"/>
      <c r="K126" s="27"/>
      <c r="L126" s="465">
        <f>+'[1]OFICINAS NACIONALES'!H126:H127</f>
        <v>0</v>
      </c>
      <c r="M126" s="465">
        <f>+'[1]OFICINAS NACIONALES'!G126:G127</f>
        <v>0</v>
      </c>
      <c r="N126" s="465">
        <f>+'[1]OFICINAS NACIONALES'!U126</f>
        <v>1.0000000000000001E-5</v>
      </c>
      <c r="O126" s="31"/>
      <c r="P126" s="31"/>
      <c r="Q126" s="31"/>
      <c r="R126" s="472"/>
      <c r="S126" s="46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30"/>
      <c r="AQ126" s="30"/>
      <c r="AR126" s="27"/>
      <c r="AS126" s="30"/>
      <c r="AT126" s="30"/>
      <c r="AU126" s="27"/>
      <c r="AV126" s="30"/>
      <c r="AW126" s="30"/>
      <c r="AX126" s="27"/>
      <c r="AY126" s="30"/>
      <c r="AZ126" s="30"/>
      <c r="BA126" s="27"/>
      <c r="BB126" s="27"/>
      <c r="BC126" s="27"/>
      <c r="BD126" s="27"/>
      <c r="BE126" s="30"/>
      <c r="BF126" s="30"/>
      <c r="BG126" s="27"/>
      <c r="BH126" s="27"/>
      <c r="BI126" s="27"/>
      <c r="BJ126" s="27"/>
      <c r="BK126" s="27"/>
      <c r="BL126" s="27"/>
      <c r="BM126" s="27"/>
      <c r="BN126" s="30"/>
      <c r="BO126" s="30"/>
      <c r="BP126" s="27"/>
      <c r="BQ126" s="30"/>
      <c r="BR126" s="30"/>
      <c r="BS126" s="27"/>
      <c r="BT126" s="30"/>
      <c r="BU126" s="30"/>
      <c r="BV126" s="27"/>
      <c r="BW126" s="30"/>
      <c r="BX126" s="30"/>
      <c r="BY126" s="27"/>
      <c r="BZ126" s="30"/>
      <c r="CA126" s="30"/>
      <c r="CB126" s="27"/>
      <c r="CC126" s="27"/>
      <c r="CD126" s="27"/>
      <c r="CE126" s="27"/>
      <c r="CF126" s="30"/>
      <c r="CG126" s="30"/>
      <c r="CH126" s="27"/>
      <c r="CI126" s="30"/>
      <c r="CJ126" s="30"/>
      <c r="CK126" s="27"/>
      <c r="CL126" s="30"/>
      <c r="CM126" s="30"/>
      <c r="CN126" s="27"/>
      <c r="CO126" s="30"/>
      <c r="CP126" s="30"/>
      <c r="CQ126" s="27"/>
      <c r="CR126" s="30"/>
      <c r="CS126" s="30"/>
      <c r="CT126" s="27"/>
      <c r="CU126" s="30"/>
      <c r="CV126" s="30"/>
      <c r="CW126" s="27"/>
      <c r="CX126" s="27"/>
      <c r="CY126" s="27"/>
      <c r="CZ126" s="27"/>
      <c r="DA126" s="30"/>
      <c r="DB126" s="30"/>
      <c r="DC126" s="27"/>
      <c r="DD126" s="30"/>
      <c r="DE126" s="30"/>
      <c r="DF126" s="27"/>
      <c r="DG126" s="30"/>
      <c r="DH126" s="30"/>
      <c r="DI126" s="27"/>
    </row>
    <row r="127" spans="1:113" s="28" customFormat="1" ht="45" customHeight="1" x14ac:dyDescent="0.2">
      <c r="A127" s="456"/>
      <c r="B127" s="457"/>
      <c r="C127" s="458"/>
      <c r="D127" s="23" t="s">
        <v>427</v>
      </c>
      <c r="E127" s="458"/>
      <c r="F127" s="460"/>
      <c r="G127" s="462"/>
      <c r="H127" s="464"/>
      <c r="I127" s="464"/>
      <c r="J127" s="27">
        <f>L127+O127</f>
        <v>0</v>
      </c>
      <c r="K127" s="27">
        <f>N127+Q127</f>
        <v>0</v>
      </c>
      <c r="L127" s="466"/>
      <c r="M127" s="466"/>
      <c r="N127" s="466"/>
      <c r="O127" s="27">
        <f>+R127+U127+X127+AA127+AD127+AG127+AJ127+AM127+AP127+AS127+AV127+AY127+BB127+BE127+BH127+BK127+BN127+BQ127+BT127+BW127+BZ127+CC127+CF127+CI127+CL127+CO127+CR127+CU127+CX127+DA127+DD127+DG127</f>
        <v>0</v>
      </c>
      <c r="P127" s="27">
        <f>+S127+V127+Z127+AB127+AE127+AH127+AK127+AN127+AQ127+AT127+AW127+AZ127+BC127+BF127+BI127+BL127+BO127+BR127+BU127+BX127+CA127+CD127+CG127+CJ127+CM127+CP127+CS127+CV127+CY127+DB127+DE127+DH127</f>
        <v>0</v>
      </c>
      <c r="Q127" s="27">
        <f>+T127+W127+Z127+AC127+AF127+AI127+AL127+AO127+AR127+AU127+AX127+BA127+BD127+BG127+BJ127+BM127+BP127+BS127+BV127+BY127+CB127+CE127+CH127+CK127+CN127+CQ127+CT127+CW127+CZ127+DC127+DF127+DI127</f>
        <v>0</v>
      </c>
      <c r="R127" s="472"/>
      <c r="S127" s="46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row>
    <row r="128" spans="1:113" s="28" customFormat="1" ht="45" customHeight="1" x14ac:dyDescent="0.2">
      <c r="A128" s="21" t="s">
        <v>428</v>
      </c>
      <c r="B128" s="22" t="s">
        <v>390</v>
      </c>
      <c r="C128" s="60" t="s">
        <v>429</v>
      </c>
      <c r="D128" s="23" t="s">
        <v>92</v>
      </c>
      <c r="E128" s="23" t="s">
        <v>430</v>
      </c>
      <c r="F128" s="32"/>
      <c r="G128" s="25">
        <f t="shared" ref="G128" si="86">K128/J128</f>
        <v>3.8181818181818183</v>
      </c>
      <c r="H128" s="26"/>
      <c r="I128" s="26"/>
      <c r="J128" s="27">
        <f t="shared" ref="J128" si="87">L128+O128</f>
        <v>88</v>
      </c>
      <c r="K128" s="27">
        <f t="shared" ref="K128" si="88">N128+Q128</f>
        <v>336</v>
      </c>
      <c r="L128" s="27">
        <f>+'[1]OFICINAS NACIONALES'!H128</f>
        <v>6</v>
      </c>
      <c r="M128" s="27">
        <f>+'[1]OFICINAS NACIONALES'!G128</f>
        <v>0</v>
      </c>
      <c r="N128" s="27">
        <f>+'[1]OFICINAS NACIONALES'!U128</f>
        <v>4</v>
      </c>
      <c r="O128" s="27">
        <f t="shared" ref="O128:Q128" si="89">+R128+U128+X128+AA128+AD128+AG128+AJ128+AM128+AP128+AS128+AV128+AY128+BB128+BE128+BH128+BK128+BN128+BQ128+BT128+BW128+BZ128+CC128+CF128+CI128+CL128+CO128+CR128+CU128+CX128+DA128+DD128+DG128</f>
        <v>82</v>
      </c>
      <c r="P128" s="27">
        <f t="shared" si="89"/>
        <v>0</v>
      </c>
      <c r="Q128" s="27">
        <f t="shared" si="89"/>
        <v>332</v>
      </c>
      <c r="R128" s="27">
        <f>+[1]AMAZONAS!H128</f>
        <v>1</v>
      </c>
      <c r="S128" s="27">
        <f>+[1]AMAZONAS!G128</f>
        <v>0</v>
      </c>
      <c r="T128" s="27">
        <f>+[1]AMAZONAS!U128</f>
        <v>1</v>
      </c>
      <c r="U128" s="27">
        <f>+[1]ANTIOQUIA!H128</f>
        <v>3</v>
      </c>
      <c r="V128" s="27">
        <f>+[1]ANTIOQUIA!G128</f>
        <v>0</v>
      </c>
      <c r="W128" s="27">
        <f>+[1]ANTIOQUIA!U128</f>
        <v>6</v>
      </c>
      <c r="X128" s="27">
        <f>+[1]ATLÁNTICO!H128</f>
        <v>2</v>
      </c>
      <c r="Y128" s="27">
        <f>+[1]ATLÁNTICO!G128</f>
        <v>0</v>
      </c>
      <c r="Z128" s="27">
        <f>+[1]ATLÁNTICO!U128</f>
        <v>4</v>
      </c>
      <c r="AA128" s="27">
        <f>+[1]ARAUCA!H128</f>
        <v>4</v>
      </c>
      <c r="AB128" s="27">
        <f>+[1]ARAUCA!G128</f>
        <v>0</v>
      </c>
      <c r="AC128" s="27">
        <f>+[1]ARAUCA!U128</f>
        <v>3</v>
      </c>
      <c r="AD128" s="27">
        <f>+[1]BOLIVAR!H128</f>
        <v>2</v>
      </c>
      <c r="AE128" s="27">
        <f>+[1]BOLIVAR!G128</f>
        <v>0</v>
      </c>
      <c r="AF128" s="27">
        <f>+[1]BOLIVAR!U128</f>
        <v>2</v>
      </c>
      <c r="AG128" s="27">
        <f>+[1]BOYACÁ!H128</f>
        <v>2</v>
      </c>
      <c r="AH128" s="27">
        <f>+[1]BOYACÁ!G128</f>
        <v>0</v>
      </c>
      <c r="AI128" s="27">
        <f>+[1]BOYACÁ!U128</f>
        <v>2</v>
      </c>
      <c r="AJ128" s="27">
        <f>+[1]CALDAS!H128</f>
        <v>2</v>
      </c>
      <c r="AK128" s="27">
        <f>+[1]CALDAS!G128</f>
        <v>0</v>
      </c>
      <c r="AL128" s="27">
        <f>+[1]CALDAS!U128</f>
        <v>2</v>
      </c>
      <c r="AM128" s="27">
        <f>+[1]CAQUETA!H128</f>
        <v>4</v>
      </c>
      <c r="AN128" s="27">
        <f>+[1]CAQUETA!G128</f>
        <v>0</v>
      </c>
      <c r="AO128" s="27">
        <f>+[1]CAQUETA!U128</f>
        <v>2</v>
      </c>
      <c r="AP128" s="27">
        <f>+[1]CASANARE!H128</f>
        <v>2</v>
      </c>
      <c r="AQ128" s="27">
        <f>+[1]CASANARE!G128</f>
        <v>0</v>
      </c>
      <c r="AR128" s="27">
        <f>+[1]CASANARE!U128</f>
        <v>2</v>
      </c>
      <c r="AS128" s="27">
        <f>+[1]CAUCA!H128</f>
        <v>3</v>
      </c>
      <c r="AT128" s="27">
        <f>+[1]CAUCA!G128</f>
        <v>0</v>
      </c>
      <c r="AU128" s="27">
        <f>+[1]CAUCA!U128</f>
        <v>2</v>
      </c>
      <c r="AV128" s="27">
        <f>+[1]CESAR!H128</f>
        <v>3</v>
      </c>
      <c r="AW128" s="27">
        <f>+[1]CESAR!G128</f>
        <v>0</v>
      </c>
      <c r="AX128" s="27">
        <f>+[1]CESAR!U128</f>
        <v>3</v>
      </c>
      <c r="AY128" s="27">
        <f>+[1]CHOCÓ!H128</f>
        <v>5</v>
      </c>
      <c r="AZ128" s="27">
        <f>+[1]CHOCÓ!G128</f>
        <v>0</v>
      </c>
      <c r="BA128" s="27">
        <f>+[1]CHOCÓ!U128</f>
        <v>3</v>
      </c>
      <c r="BB128" s="27">
        <f>+[1]CORDOBA!H128</f>
        <v>4</v>
      </c>
      <c r="BC128" s="27">
        <f>+[1]CORDOBA!G128</f>
        <v>0</v>
      </c>
      <c r="BD128" s="27">
        <f>+[1]CORDOBA!U128</f>
        <v>55</v>
      </c>
      <c r="BE128" s="27">
        <f>+[1]CUNDINAMARCA!H128</f>
        <v>5</v>
      </c>
      <c r="BF128" s="27">
        <f>+[1]CUNDINAMARCA!G128</f>
        <v>0</v>
      </c>
      <c r="BG128" s="27">
        <f>+[1]CUNDINAMARCA!U128</f>
        <v>112</v>
      </c>
      <c r="BH128" s="27">
        <f>+[1]GUAINIA!H128</f>
        <v>2</v>
      </c>
      <c r="BI128" s="27">
        <f>+[1]GUAINIA!G128</f>
        <v>0</v>
      </c>
      <c r="BJ128" s="27">
        <f>+[1]GUAINIA!U128</f>
        <v>2</v>
      </c>
      <c r="BK128" s="27">
        <f>+[1]GUAVIARE!H128</f>
        <v>2</v>
      </c>
      <c r="BL128" s="27">
        <f>+[1]GUAVIARE!G128</f>
        <v>0</v>
      </c>
      <c r="BM128" s="27">
        <f>+[1]GUAVIARE!U128</f>
        <v>2</v>
      </c>
      <c r="BN128" s="27">
        <f>+[1]HUILA!H128</f>
        <v>3</v>
      </c>
      <c r="BO128" s="27">
        <f>+[1]HUILA!G128</f>
        <v>0</v>
      </c>
      <c r="BP128" s="27">
        <f>+[1]HUILA!U128</f>
        <v>25</v>
      </c>
      <c r="BQ128" s="27">
        <f>+[1]GUAJIRA!H128</f>
        <v>2</v>
      </c>
      <c r="BR128" s="27">
        <f>+[1]GUAJIRA!G128</f>
        <v>0</v>
      </c>
      <c r="BS128" s="27">
        <f>+[1]GUAJIRA!U128</f>
        <v>2</v>
      </c>
      <c r="BT128" s="27">
        <f>+[1]MAGDALENA!H128</f>
        <v>2</v>
      </c>
      <c r="BU128" s="27">
        <f>+[1]MAGDALENA!G128</f>
        <v>0</v>
      </c>
      <c r="BV128" s="27">
        <f>+[1]MAGDALENA!U128</f>
        <v>0</v>
      </c>
      <c r="BW128" s="27">
        <f>+[1]META!H128</f>
        <v>5</v>
      </c>
      <c r="BX128" s="27">
        <f>+[1]META!G128</f>
        <v>0</v>
      </c>
      <c r="BY128" s="27">
        <f>+[1]META!U128</f>
        <v>5</v>
      </c>
      <c r="BZ128" s="27">
        <f>+[1]NARIÑO!H128</f>
        <v>2</v>
      </c>
      <c r="CA128" s="27">
        <f>+[1]NARIÑO!G128</f>
        <v>0</v>
      </c>
      <c r="CB128" s="27">
        <f>+[1]NARIÑO!U128</f>
        <v>2</v>
      </c>
      <c r="CC128" s="27">
        <f>+'[1]NORTE DE SANTANDER'!H128</f>
        <v>3</v>
      </c>
      <c r="CD128" s="27">
        <f>+'[1]NORTE DE SANTANDER'!G128</f>
        <v>0</v>
      </c>
      <c r="CE128" s="27">
        <f>+'[1]NORTE DE SANTANDER'!U128</f>
        <v>11</v>
      </c>
      <c r="CF128" s="27">
        <f>+[1]PUTUMAYO!H128</f>
        <v>1</v>
      </c>
      <c r="CG128" s="27">
        <f>+[1]PUTUMAYO!G128</f>
        <v>0</v>
      </c>
      <c r="CH128" s="27">
        <f>+[1]PUTUMAYO!U128</f>
        <v>1</v>
      </c>
      <c r="CI128" s="27">
        <f>+[1]QUINDIO!H128</f>
        <v>2</v>
      </c>
      <c r="CJ128" s="27">
        <f>+[1]QUINDIO!G128</f>
        <v>0</v>
      </c>
      <c r="CK128" s="27">
        <f>+[1]QUINDIO!U128</f>
        <v>36</v>
      </c>
      <c r="CL128" s="27">
        <f>+[1]RISARALDA!H128</f>
        <v>2</v>
      </c>
      <c r="CM128" s="27">
        <f>+[1]RISARALDA!G128</f>
        <v>0</v>
      </c>
      <c r="CN128" s="27">
        <f>+[1]RISARALDA!U128</f>
        <v>2</v>
      </c>
      <c r="CO128" s="27">
        <f>+'[1]SAN ANDRES'!H128</f>
        <v>0</v>
      </c>
      <c r="CP128" s="27">
        <f>+'[1]SAN ANDRES'!G128</f>
        <v>0</v>
      </c>
      <c r="CQ128" s="27">
        <f>+'[1]SAN ANDRES'!U128</f>
        <v>0</v>
      </c>
      <c r="CR128" s="27">
        <f>+[1]SANTANDER!H128</f>
        <v>3</v>
      </c>
      <c r="CS128" s="27">
        <f>+[1]SANTANDER!G128</f>
        <v>0</v>
      </c>
      <c r="CT128" s="27">
        <f>+[1]SANTANDER!U128</f>
        <v>2</v>
      </c>
      <c r="CU128" s="27">
        <f>+[1]SUCRE!H128</f>
        <v>2</v>
      </c>
      <c r="CV128" s="27">
        <f>+[1]SUCRE!G128</f>
        <v>0</v>
      </c>
      <c r="CW128" s="27">
        <f>+[1]SUCRE!U128</f>
        <v>35</v>
      </c>
      <c r="CX128" s="27">
        <f>+[1]TOLIMA!H128</f>
        <v>5</v>
      </c>
      <c r="CY128" s="27">
        <f>+[1]TOLIMA!G128</f>
        <v>0</v>
      </c>
      <c r="CZ128" s="27">
        <f>+[1]TOLIMA!U128</f>
        <v>5</v>
      </c>
      <c r="DA128" s="27">
        <f>+'[1]VALLE DEL CAUCA'!H128</f>
        <v>2</v>
      </c>
      <c r="DB128" s="27">
        <f>+'[1]VALLE DEL CAUCA'!G128</f>
        <v>0</v>
      </c>
      <c r="DC128" s="27">
        <f>+'[1]VALLE DEL CAUCA'!U128</f>
        <v>2</v>
      </c>
      <c r="DD128" s="27">
        <f>+[1]VAUPES!H128</f>
        <v>1</v>
      </c>
      <c r="DE128" s="27">
        <f>+[1]VAUPES!G128</f>
        <v>0</v>
      </c>
      <c r="DF128" s="27">
        <f>+[1]VAUPES!U128</f>
        <v>1</v>
      </c>
      <c r="DG128" s="27">
        <f>+[1]VICHADA!H128</f>
        <v>1</v>
      </c>
      <c r="DH128" s="27">
        <f>+[1]VICHADA!G128</f>
        <v>0</v>
      </c>
      <c r="DI128" s="27">
        <f>+[1]VICHADA!U128</f>
        <v>0</v>
      </c>
    </row>
    <row r="129" spans="1:113" ht="45" customHeight="1" x14ac:dyDescent="0.2">
      <c r="A129" s="16" t="s">
        <v>431</v>
      </c>
      <c r="B129" s="17" t="s">
        <v>432</v>
      </c>
      <c r="C129" s="18" t="s">
        <v>4</v>
      </c>
      <c r="D129" s="18"/>
      <c r="E129" s="18"/>
      <c r="F129" s="18" t="s">
        <v>58</v>
      </c>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row>
    <row r="130" spans="1:113" s="28" customFormat="1" ht="45" customHeight="1" x14ac:dyDescent="0.2">
      <c r="A130" s="21" t="s">
        <v>433</v>
      </c>
      <c r="B130" s="64" t="s">
        <v>432</v>
      </c>
      <c r="C130" s="23" t="s">
        <v>434</v>
      </c>
      <c r="D130" s="23" t="s">
        <v>435</v>
      </c>
      <c r="E130" s="23" t="s">
        <v>436</v>
      </c>
      <c r="F130" s="32"/>
      <c r="G130" s="25">
        <f t="shared" ref="G130" si="90">K130/J130</f>
        <v>1.1064139941690962</v>
      </c>
      <c r="H130" s="26"/>
      <c r="I130" s="26"/>
      <c r="J130" s="27">
        <f t="shared" ref="J130" si="91">L130+O130</f>
        <v>686</v>
      </c>
      <c r="K130" s="27">
        <f t="shared" ref="K130" si="92">N130+Q130</f>
        <v>759</v>
      </c>
      <c r="L130" s="27">
        <f>+'[1]OFICINAS NACIONALES'!H130</f>
        <v>0</v>
      </c>
      <c r="M130" s="27">
        <f>+'[1]OFICINAS NACIONALES'!G130</f>
        <v>0</v>
      </c>
      <c r="N130" s="27">
        <f>+'[1]OFICINAS NACIONALES'!U130</f>
        <v>0</v>
      </c>
      <c r="O130" s="27">
        <f t="shared" ref="O130:Q130" si="93">+R130+U130+X130+AA130+AD130+AG130+AJ130+AM130+AP130+AS130+AV130+AY130+BB130+BE130+BH130+BK130+BN130+BQ130+BT130+BW130+BZ130+CC130+CF130+CI130+CL130+CO130+CR130+CU130+CX130+DA130+DD130+DG130</f>
        <v>686</v>
      </c>
      <c r="P130" s="27">
        <f t="shared" si="93"/>
        <v>16</v>
      </c>
      <c r="Q130" s="27">
        <f t="shared" si="93"/>
        <v>759</v>
      </c>
      <c r="R130" s="27">
        <f>+[1]AMAZONAS!H130</f>
        <v>0</v>
      </c>
      <c r="S130" s="27">
        <f>+[1]AMAZONAS!G130</f>
        <v>0</v>
      </c>
      <c r="T130" s="27">
        <f>+[1]AMAZONAS!U130</f>
        <v>0</v>
      </c>
      <c r="U130" s="27">
        <f>+[1]ANTIOQUIA!H130</f>
        <v>50</v>
      </c>
      <c r="V130" s="27">
        <f>+[1]ANTIOQUIA!G130</f>
        <v>0</v>
      </c>
      <c r="W130" s="27">
        <f>+[1]ANTIOQUIA!U130</f>
        <v>125</v>
      </c>
      <c r="X130" s="27">
        <f>+[1]ATLÁNTICO!H130</f>
        <v>0</v>
      </c>
      <c r="Y130" s="27">
        <f>+[1]ATLÁNTICO!G130</f>
        <v>0</v>
      </c>
      <c r="Z130" s="27">
        <f>+[1]ATLÁNTICO!U130</f>
        <v>0</v>
      </c>
      <c r="AA130" s="27">
        <f>+[1]ARAUCA!H130</f>
        <v>0</v>
      </c>
      <c r="AB130" s="27">
        <f>+[1]ARAUCA!G130</f>
        <v>0</v>
      </c>
      <c r="AC130" s="27">
        <f>+[1]ARAUCA!U130</f>
        <v>0</v>
      </c>
      <c r="AD130" s="27">
        <f>+[1]BOLIVAR!H130</f>
        <v>16</v>
      </c>
      <c r="AE130" s="27">
        <f>+[1]BOLIVAR!G130</f>
        <v>16</v>
      </c>
      <c r="AF130" s="27">
        <f>+[1]BOLIVAR!U130</f>
        <v>1</v>
      </c>
      <c r="AG130" s="27">
        <f>+[1]BOYACÁ!H130</f>
        <v>50</v>
      </c>
      <c r="AH130" s="27">
        <f>+[1]BOYACÁ!G130</f>
        <v>0</v>
      </c>
      <c r="AI130" s="27">
        <f>+[1]BOYACÁ!U130</f>
        <v>74</v>
      </c>
      <c r="AJ130" s="27">
        <f>+[1]CALDAS!H130</f>
        <v>50</v>
      </c>
      <c r="AK130" s="27">
        <f>+[1]CALDAS!G130</f>
        <v>0</v>
      </c>
      <c r="AL130" s="27">
        <f>+[1]CALDAS!U130</f>
        <v>43</v>
      </c>
      <c r="AM130" s="27">
        <f>+[1]CAQUETA!H130</f>
        <v>0</v>
      </c>
      <c r="AN130" s="27">
        <f>+[1]CAQUETA!G130</f>
        <v>0</v>
      </c>
      <c r="AO130" s="27">
        <f>+[1]CAQUETA!U130</f>
        <v>0</v>
      </c>
      <c r="AP130" s="27">
        <f>+[1]CASANARE!H130</f>
        <v>0</v>
      </c>
      <c r="AQ130" s="27">
        <f>+[1]CASANARE!G130</f>
        <v>0</v>
      </c>
      <c r="AR130" s="27">
        <f>+[1]CASANARE!U130</f>
        <v>0</v>
      </c>
      <c r="AS130" s="27">
        <f>+[1]CAUCA!H130</f>
        <v>50</v>
      </c>
      <c r="AT130" s="27">
        <f>+[1]CAUCA!G130</f>
        <v>0</v>
      </c>
      <c r="AU130" s="27">
        <f>+[1]CAUCA!U130</f>
        <v>21</v>
      </c>
      <c r="AV130" s="27">
        <f>+[1]CESAR!H130</f>
        <v>0</v>
      </c>
      <c r="AW130" s="27">
        <f>+[1]CESAR!G130</f>
        <v>0</v>
      </c>
      <c r="AX130" s="27">
        <f>+[1]CESAR!U130</f>
        <v>0</v>
      </c>
      <c r="AY130" s="27">
        <f>+[1]CHOCÓ!H130</f>
        <v>0</v>
      </c>
      <c r="AZ130" s="27">
        <f>+[1]CHOCÓ!G130</f>
        <v>0</v>
      </c>
      <c r="BA130" s="27">
        <f>+[1]CHOCÓ!U130</f>
        <v>0</v>
      </c>
      <c r="BB130" s="27">
        <f>+[1]CORDOBA!H130</f>
        <v>10</v>
      </c>
      <c r="BC130" s="27">
        <f>+[1]CORDOBA!G130</f>
        <v>0</v>
      </c>
      <c r="BD130" s="27">
        <f>+[1]CORDOBA!U130</f>
        <v>0</v>
      </c>
      <c r="BE130" s="27">
        <f>+[1]CUNDINAMARCA!H130</f>
        <v>50</v>
      </c>
      <c r="BF130" s="27">
        <f>+[1]CUNDINAMARCA!G130</f>
        <v>0</v>
      </c>
      <c r="BG130" s="27">
        <f>+[1]CUNDINAMARCA!U130</f>
        <v>40</v>
      </c>
      <c r="BH130" s="27">
        <f>+[1]GUAINIA!H130</f>
        <v>0</v>
      </c>
      <c r="BI130" s="27">
        <f>+[1]GUAINIA!G130</f>
        <v>0</v>
      </c>
      <c r="BJ130" s="27">
        <f>+[1]GUAINIA!U130</f>
        <v>0</v>
      </c>
      <c r="BK130" s="27">
        <f>+[1]GUAVIARE!H130</f>
        <v>0</v>
      </c>
      <c r="BL130" s="27">
        <f>+[1]GUAVIARE!G130</f>
        <v>0</v>
      </c>
      <c r="BM130" s="27">
        <f>+[1]GUAVIARE!U130</f>
        <v>0</v>
      </c>
      <c r="BN130" s="27">
        <f>+[1]HUILA!H130</f>
        <v>50</v>
      </c>
      <c r="BO130" s="27">
        <f>+[1]HUILA!G130</f>
        <v>0</v>
      </c>
      <c r="BP130" s="27">
        <f>+[1]HUILA!U130</f>
        <v>63</v>
      </c>
      <c r="BQ130" s="27">
        <f>+[1]GUAJIRA!H130</f>
        <v>0</v>
      </c>
      <c r="BR130" s="27">
        <f>+[1]GUAJIRA!G130</f>
        <v>0</v>
      </c>
      <c r="BS130" s="27">
        <f>+[1]GUAJIRA!U130</f>
        <v>0</v>
      </c>
      <c r="BT130" s="27">
        <f>+[1]MAGDALENA!H130</f>
        <v>0</v>
      </c>
      <c r="BU130" s="27">
        <f>+[1]MAGDALENA!G130</f>
        <v>0</v>
      </c>
      <c r="BV130" s="27">
        <f>+[1]MAGDALENA!U130</f>
        <v>0</v>
      </c>
      <c r="BW130" s="27">
        <f>+[1]META!H130</f>
        <v>10</v>
      </c>
      <c r="BX130" s="27">
        <f>+[1]META!G130</f>
        <v>0</v>
      </c>
      <c r="BY130" s="27">
        <f>+[1]META!U130</f>
        <v>3</v>
      </c>
      <c r="BZ130" s="27">
        <f>+[1]NARIÑO!H130</f>
        <v>20</v>
      </c>
      <c r="CA130" s="27">
        <f>+[1]NARIÑO!G130</f>
        <v>0</v>
      </c>
      <c r="CB130" s="27">
        <f>+[1]NARIÑO!U130</f>
        <v>25</v>
      </c>
      <c r="CC130" s="27">
        <f>+'[1]NORTE DE SANTANDER'!H130</f>
        <v>50</v>
      </c>
      <c r="CD130" s="27">
        <f>+'[1]NORTE DE SANTANDER'!G130</f>
        <v>0</v>
      </c>
      <c r="CE130" s="27">
        <f>+'[1]NORTE DE SANTANDER'!U130</f>
        <v>31</v>
      </c>
      <c r="CF130" s="27">
        <f>+[1]PUTUMAYO!H130</f>
        <v>20</v>
      </c>
      <c r="CG130" s="27">
        <f>+[1]PUTUMAYO!G130</f>
        <v>0</v>
      </c>
      <c r="CH130" s="27">
        <f>+[1]PUTUMAYO!U130</f>
        <v>42</v>
      </c>
      <c r="CI130" s="27">
        <f>+[1]QUINDIO!H130</f>
        <v>50</v>
      </c>
      <c r="CJ130" s="27">
        <f>+[1]QUINDIO!G130</f>
        <v>0</v>
      </c>
      <c r="CK130" s="27">
        <f>+[1]QUINDIO!U130</f>
        <v>14</v>
      </c>
      <c r="CL130" s="27">
        <f>+[1]RISARALDA!H130</f>
        <v>50</v>
      </c>
      <c r="CM130" s="27">
        <f>+[1]RISARALDA!G130</f>
        <v>0</v>
      </c>
      <c r="CN130" s="27">
        <f>+[1]RISARALDA!U130</f>
        <v>129</v>
      </c>
      <c r="CO130" s="27">
        <f>+'[1]SAN ANDRES'!H130</f>
        <v>0</v>
      </c>
      <c r="CP130" s="27">
        <f>+'[1]SAN ANDRES'!G130</f>
        <v>0</v>
      </c>
      <c r="CQ130" s="27">
        <f>+'[1]SAN ANDRES'!U130</f>
        <v>0</v>
      </c>
      <c r="CR130" s="27">
        <f>+[1]SANTANDER!H130</f>
        <v>50</v>
      </c>
      <c r="CS130" s="27">
        <f>+[1]SANTANDER!G130</f>
        <v>0</v>
      </c>
      <c r="CT130" s="27">
        <f>+[1]SANTANDER!U130</f>
        <v>55</v>
      </c>
      <c r="CU130" s="27">
        <f>+[1]SUCRE!H130</f>
        <v>10</v>
      </c>
      <c r="CV130" s="27">
        <f>+[1]SUCRE!G130</f>
        <v>0</v>
      </c>
      <c r="CW130" s="27">
        <f>+[1]SUCRE!U130</f>
        <v>0</v>
      </c>
      <c r="CX130" s="27">
        <f>+[1]TOLIMA!H130</f>
        <v>50</v>
      </c>
      <c r="CY130" s="27">
        <f>+[1]TOLIMA!G130</f>
        <v>0</v>
      </c>
      <c r="CZ130" s="27">
        <f>+[1]TOLIMA!U130</f>
        <v>46</v>
      </c>
      <c r="DA130" s="27">
        <f>+'[1]VALLE DEL CAUCA'!H130</f>
        <v>50</v>
      </c>
      <c r="DB130" s="27">
        <f>+'[1]VALLE DEL CAUCA'!G130</f>
        <v>0</v>
      </c>
      <c r="DC130" s="27">
        <f>+'[1]VALLE DEL CAUCA'!U130</f>
        <v>47</v>
      </c>
      <c r="DD130" s="27">
        <f>+[1]VAUPES!H130</f>
        <v>0</v>
      </c>
      <c r="DE130" s="27">
        <f>+[1]VAUPES!G130</f>
        <v>0</v>
      </c>
      <c r="DF130" s="27">
        <f>+[1]VAUPES!U130</f>
        <v>0</v>
      </c>
      <c r="DG130" s="27">
        <f>+[1]VICHADA!H130</f>
        <v>0</v>
      </c>
      <c r="DH130" s="27">
        <f>+[1]VICHADA!G130</f>
        <v>0</v>
      </c>
      <c r="DI130" s="27">
        <f>+[1]VICHADA!U130</f>
        <v>0</v>
      </c>
    </row>
    <row r="131" spans="1:113" s="28" customFormat="1" ht="45" customHeight="1" x14ac:dyDescent="0.2">
      <c r="A131" s="456" t="s">
        <v>437</v>
      </c>
      <c r="B131" s="457" t="s">
        <v>432</v>
      </c>
      <c r="C131" s="458" t="s">
        <v>438</v>
      </c>
      <c r="D131" s="23" t="s">
        <v>439</v>
      </c>
      <c r="E131" s="458" t="s">
        <v>436</v>
      </c>
      <c r="F131" s="459" t="s">
        <v>71</v>
      </c>
      <c r="G131" s="461">
        <f>+H131/I131</f>
        <v>0.60000399996000042</v>
      </c>
      <c r="H131" s="463">
        <f>+[1]AMAZONAS!U131+[1]ANTIOQUIA!U131+[1]ARAUCA!U131+[1]ATLÁNTICO!U131+[1]BOLIVAR!U131+[1]BOYACÁ!U131+[1]CALDAS!U131+[1]CAQUETA!U131+[1]CASANARE!U131+[1]CAUCA!U131+[1]CESAR!U131+[1]CHOCÓ!U131+[1]CORDOBA!U131+[1]CUNDINAMARCA!U131+[1]GUAINIA!U131+[1]GUAJIRA!U131+[1]GUAVIARE!U131+[1]HUILA!U131+[1]MAGDALENA!U131+[1]META!U131+[1]NARIÑO!U131+'[1]NORTE DE SANTANDER'!U131+[1]PUTUMAYO!U131+[1]QUINDIO!U131+[1]RISARALDA!U131+'[1]SAN ANDRES'!U131+[1]SANTANDER!U131+[1]SUCRE!U131+[1]TOLIMA!U131+'[1]VALLE DEL CAUCA'!U131+[1]VAUPES!U131+[1]VICHADA!U131</f>
        <v>156.00260000000003</v>
      </c>
      <c r="I131" s="463">
        <f>+[1]AMAZONAS!U132+[1]ANTIOQUIA!U132+[1]ARAUCA!U132+[1]ATLÁNTICO!U132+[1]BOLIVAR!U132+[1]BOYACÁ!U132+[1]CALDAS!U132+[1]CAQUETA!U132+[1]CASANARE!U132+[1]CAUCA!U132+[1]CESAR!U132+[1]CHOCÓ!U132+[1]CORDOBA!U132+[1]CUNDINAMARCA!U132+[1]GUAINIA!U132+[1]GUAJIRA!U132+[1]GUAVIARE!U132+[1]HUILA!U132+[1]MAGDALENA!U132+[1]META!U132+[1]NARIÑO!U132+'[1]NORTE DE SANTANDER'!U132+[1]PUTUMAYO!U132+[1]QUINDIO!U132+[1]RISARALDA!U132+'[1]SAN ANDRES'!U132+[1]SANTANDER!U132+[1]SUCRE!U132+[1]TOLIMA!U132+'[1]VALLE DEL CAUCA'!U132+[1]VAUPES!U132+[1]VICHADA!U132</f>
        <v>260.00260000000003</v>
      </c>
      <c r="J131" s="27">
        <f>L131+O131</f>
        <v>0</v>
      </c>
      <c r="K131" s="27">
        <f>N131+Q131</f>
        <v>0</v>
      </c>
      <c r="L131" s="465">
        <f>+'[1]OFICINAS NACIONALES'!H131:H132</f>
        <v>0</v>
      </c>
      <c r="M131" s="465">
        <f>+'[1]OFICINAS NACIONALES'!G131:G132</f>
        <v>0</v>
      </c>
      <c r="N131" s="465">
        <f>+'[1]OFICINAS NACIONALES'!U131</f>
        <v>0</v>
      </c>
      <c r="O131" s="27">
        <f>+R131+U131+X131+AA131+AD131+AG131+AJ131+AM131+AP131+AS131+AV131+AY131+BB131+BE131+BH131+BK131+BN131+BQ131+BT131+BW131+BZ131+CC131+CF131+CI131+CL131+CO131+CR131+CU131+CX131+DA131+DD131+DG131</f>
        <v>0</v>
      </c>
      <c r="P131" s="27">
        <f>+S131+V131+Z131+AB131+AE131+AH131+AK131+AN131+AQ131+AT131+AW131+AZ131+BC131+BF131+BI131+BL131+BO131+BR131+BU131+BX131+CA131+CD131+CG131+CJ131+CM131+CP131+CS131+CV131+CY131+DB131+DE131+DH131</f>
        <v>0</v>
      </c>
      <c r="Q131" s="27">
        <f>+T131+W131+Z131+AC131+AF131+AI131+AL131+AO131+AR131+AU131+AX131+BA131+BD131+BG131+BJ131+BM131+BP131+BS131+BV131+BY131+CB131+CE131+CH131+CK131+CN131+CQ131+CT131+CW131+CZ131+DC131+DF131+DI131</f>
        <v>0</v>
      </c>
      <c r="R131" s="467"/>
      <c r="S131" s="46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row>
    <row r="132" spans="1:113" s="28" customFormat="1" ht="45" customHeight="1" x14ac:dyDescent="0.2">
      <c r="A132" s="456"/>
      <c r="B132" s="457"/>
      <c r="C132" s="458"/>
      <c r="D132" s="23" t="s">
        <v>440</v>
      </c>
      <c r="E132" s="458"/>
      <c r="F132" s="460"/>
      <c r="G132" s="462"/>
      <c r="H132" s="464"/>
      <c r="I132" s="464"/>
      <c r="J132" s="27">
        <f>L132+O132</f>
        <v>0</v>
      </c>
      <c r="K132" s="27">
        <f>N132+Q132</f>
        <v>0</v>
      </c>
      <c r="L132" s="466"/>
      <c r="M132" s="466"/>
      <c r="N132" s="466"/>
      <c r="O132" s="27">
        <f>+R132+U132+X132+AA132+AD132+AG132+AJ132+AM132+AP132+AS132+AV132+AY132+BB132+BE132+BH132+BK132+BN132+BQ132+BT132+BW132+BZ132+CC132+CF132+CI132+CL132+CO132+CR132+CU132+CX132+DA132+DD132+DG132</f>
        <v>0</v>
      </c>
      <c r="P132" s="27">
        <f>+S132+V132+Z132+AB132+AE132+AH132+AK132+AN132+AQ132+AT132+AW132+AZ132+BC132+BF132+BI132+BL132+BO132+BR132+BU132+BX132+CA132+CD132+CG132+CJ132+CM132+CP132+CS132+CV132+CY132+DB132+DE132+DH132</f>
        <v>0</v>
      </c>
      <c r="Q132" s="27">
        <f>+T132+W132+Z132+AC132+AF132+AI132+AL132+AO132+AR132+AU132+AX132+BA132+BD132+BG132+BJ132+BM132+BP132+BS132+BV132+BY132+CB132+CE132+CH132+CK132+CN132+CQ132+CT132+CW132+CZ132+DC132+DF132+DI132</f>
        <v>0</v>
      </c>
      <c r="R132" s="467"/>
      <c r="S132" s="46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row>
    <row r="133" spans="1:113" ht="45" customHeight="1" x14ac:dyDescent="0.2">
      <c r="A133" s="21" t="s">
        <v>441</v>
      </c>
      <c r="B133" s="64" t="s">
        <v>432</v>
      </c>
      <c r="C133" s="23" t="s">
        <v>442</v>
      </c>
      <c r="D133" s="23" t="s">
        <v>443</v>
      </c>
      <c r="E133" s="23" t="s">
        <v>444</v>
      </c>
      <c r="F133" s="24" t="s">
        <v>58</v>
      </c>
      <c r="G133" s="25">
        <f t="shared" ref="G133" si="94">K133/J133</f>
        <v>1.1112814224402208</v>
      </c>
      <c r="H133" s="26"/>
      <c r="I133" s="26">
        <f>+[2]Amazonas!T550+[2]Antioquia!T550+[2]Atantico!T550+[2]Arauca!T550+[2]Bolivar!T550+[2]Boyacá!T550+[2]Caldas!T550+[2]Caquetá!T550+[2]Casanare!T550+[2]Cauca!T550+[2]Cesar!T550+[2]Chocó!T550+[2]Córdoba!T550+[2]Cundinamarca!T550+[2]Guainía!T550+[2]Guaviare!T550+[2]Huila!T550+'[2]La Guajira'!T550+[2]Magdalena!T550+[2]Meta!T550+[2]Nariño!T550+'[2]Norte de Santander'!T550+[2]Putumayo!T550+[2]Quindio!T550+[2]Risaralda!T550+'[2]San Anadrés'!T550+[2]Santander!T550+[2]Sucre!T550+[2]Tolima!T550+'[2]Valle del Cauca'!T550+[2]Vaupés!T550+[2]Vichada!T550</f>
        <v>0</v>
      </c>
      <c r="J133" s="27">
        <f t="shared" ref="J133" si="95">L133+O133</f>
        <v>3262</v>
      </c>
      <c r="K133" s="27">
        <f t="shared" ref="K133" si="96">N133+Q133</f>
        <v>3625</v>
      </c>
      <c r="L133" s="27">
        <f>+'[1]OFICINAS NACIONALES'!H133</f>
        <v>0</v>
      </c>
      <c r="M133" s="27">
        <f>+'[1]OFICINAS NACIONALES'!G133</f>
        <v>0</v>
      </c>
      <c r="N133" s="27">
        <f>+'[1]OFICINAS NACIONALES'!U133</f>
        <v>0</v>
      </c>
      <c r="O133" s="27">
        <f t="shared" ref="O133:Q133" si="97">+R133+U133+X133+AA133+AD133+AG133+AJ133+AM133+AP133+AS133+AV133+AY133+BB133+BE133+BH133+BK133+BN133+BQ133+BT133+BW133+BZ133+CC133+CF133+CI133+CL133+CO133+CR133+CU133+CX133+DA133+DD133+DG133</f>
        <v>3262</v>
      </c>
      <c r="P133" s="27">
        <f t="shared" si="97"/>
        <v>2</v>
      </c>
      <c r="Q133" s="27">
        <f t="shared" si="97"/>
        <v>3625</v>
      </c>
      <c r="R133" s="27">
        <f>+[1]AMAZONAS!H133</f>
        <v>0</v>
      </c>
      <c r="S133" s="27">
        <f>+[1]AMAZONAS!G133</f>
        <v>0</v>
      </c>
      <c r="T133" s="27">
        <f>+[1]AMAZONAS!U133</f>
        <v>0</v>
      </c>
      <c r="U133" s="27">
        <f>+[1]ANTIOQUIA!H133</f>
        <v>250</v>
      </c>
      <c r="V133" s="27">
        <f>+[1]ANTIOQUIA!G133</f>
        <v>0</v>
      </c>
      <c r="W133" s="27">
        <f>+[1]ANTIOQUIA!U133</f>
        <v>180</v>
      </c>
      <c r="X133" s="27">
        <f>+[1]ATLÁNTICO!H133</f>
        <v>0</v>
      </c>
      <c r="Y133" s="27">
        <f>+[1]ATLÁNTICO!G133</f>
        <v>0</v>
      </c>
      <c r="Z133" s="27">
        <f>+[1]ATLÁNTICO!U133</f>
        <v>0</v>
      </c>
      <c r="AA133" s="27">
        <f>+[1]ARAUCA!H133</f>
        <v>0</v>
      </c>
      <c r="AB133" s="27">
        <f>+[1]ARAUCA!G133</f>
        <v>0</v>
      </c>
      <c r="AC133" s="27">
        <f>+[1]ARAUCA!U133</f>
        <v>0</v>
      </c>
      <c r="AD133" s="27">
        <f>+[1]BOLIVAR!H133</f>
        <v>2</v>
      </c>
      <c r="AE133" s="27">
        <f>+[1]BOLIVAR!G133</f>
        <v>2</v>
      </c>
      <c r="AF133" s="27">
        <f>+[1]BOLIVAR!U133</f>
        <v>2</v>
      </c>
      <c r="AG133" s="27">
        <f>+[1]BOYACÁ!H133</f>
        <v>250</v>
      </c>
      <c r="AH133" s="27">
        <f>+[1]BOYACÁ!G133</f>
        <v>0</v>
      </c>
      <c r="AI133" s="27">
        <f>+[1]BOYACÁ!U133</f>
        <v>241</v>
      </c>
      <c r="AJ133" s="27">
        <f>+[1]CALDAS!H133</f>
        <v>250</v>
      </c>
      <c r="AK133" s="27">
        <f>+[1]CALDAS!G133</f>
        <v>0</v>
      </c>
      <c r="AL133" s="27">
        <f>+[1]CALDAS!U133</f>
        <v>153</v>
      </c>
      <c r="AM133" s="27">
        <f>+[1]CAQUETA!H133</f>
        <v>0</v>
      </c>
      <c r="AN133" s="27">
        <f>+[1]CAQUETA!G133</f>
        <v>0</v>
      </c>
      <c r="AO133" s="27">
        <f>+[1]CAQUETA!U133</f>
        <v>0</v>
      </c>
      <c r="AP133" s="27">
        <f>+[1]CASANARE!H133</f>
        <v>0</v>
      </c>
      <c r="AQ133" s="27">
        <f>+[1]CASANARE!G133</f>
        <v>0</v>
      </c>
      <c r="AR133" s="27">
        <f>+[1]CASANARE!U133</f>
        <v>0</v>
      </c>
      <c r="AS133" s="27">
        <f>+[1]CAUCA!H133</f>
        <v>250</v>
      </c>
      <c r="AT133" s="27">
        <f>+[1]CAUCA!G133</f>
        <v>0</v>
      </c>
      <c r="AU133" s="27">
        <f>+[1]CAUCA!U133</f>
        <v>301</v>
      </c>
      <c r="AV133" s="27">
        <f>+[1]CESAR!H133</f>
        <v>0</v>
      </c>
      <c r="AW133" s="27">
        <f>+[1]CESAR!G133</f>
        <v>0</v>
      </c>
      <c r="AX133" s="27">
        <f>+[1]CESAR!U133</f>
        <v>0</v>
      </c>
      <c r="AY133" s="27">
        <f>+[1]CHOCÓ!H133</f>
        <v>0</v>
      </c>
      <c r="AZ133" s="27">
        <f>+[1]CHOCÓ!G133</f>
        <v>0</v>
      </c>
      <c r="BA133" s="27">
        <f>+[1]CHOCÓ!U133</f>
        <v>0</v>
      </c>
      <c r="BB133" s="27">
        <f>+[1]CORDOBA!H133</f>
        <v>20</v>
      </c>
      <c r="BC133" s="27">
        <f>+[1]CORDOBA!G133</f>
        <v>0</v>
      </c>
      <c r="BD133" s="27">
        <f>+[1]CORDOBA!U133</f>
        <v>23</v>
      </c>
      <c r="BE133" s="27">
        <f>+[1]CUNDINAMARCA!H133</f>
        <v>250</v>
      </c>
      <c r="BF133" s="27">
        <f>+[1]CUNDINAMARCA!G133</f>
        <v>0</v>
      </c>
      <c r="BG133" s="27">
        <f>+[1]CUNDINAMARCA!U133</f>
        <v>227</v>
      </c>
      <c r="BH133" s="27">
        <f>+[1]GUAINIA!H133</f>
        <v>0</v>
      </c>
      <c r="BI133" s="27">
        <f>+[1]GUAINIA!G133</f>
        <v>0</v>
      </c>
      <c r="BJ133" s="27">
        <f>+[1]GUAINIA!U133</f>
        <v>0</v>
      </c>
      <c r="BK133" s="27">
        <f>+[1]GUAVIARE!H133</f>
        <v>0</v>
      </c>
      <c r="BL133" s="27">
        <f>+[1]GUAVIARE!G133</f>
        <v>0</v>
      </c>
      <c r="BM133" s="27">
        <f>+[1]GUAVIARE!U133</f>
        <v>0</v>
      </c>
      <c r="BN133" s="27">
        <f>+[1]HUILA!H133</f>
        <v>250</v>
      </c>
      <c r="BO133" s="27">
        <f>+[1]HUILA!G133</f>
        <v>0</v>
      </c>
      <c r="BP133" s="27">
        <f>+[1]HUILA!U133</f>
        <v>389</v>
      </c>
      <c r="BQ133" s="27">
        <f>+[1]GUAJIRA!H133</f>
        <v>0</v>
      </c>
      <c r="BR133" s="27">
        <f>+[1]GUAJIRA!G133</f>
        <v>0</v>
      </c>
      <c r="BS133" s="27">
        <f>+[1]GUAJIRA!U133</f>
        <v>0</v>
      </c>
      <c r="BT133" s="27">
        <f>+[1]MAGDALENA!H133</f>
        <v>0</v>
      </c>
      <c r="BU133" s="27">
        <f>+[1]MAGDALENA!G133</f>
        <v>0</v>
      </c>
      <c r="BV133" s="27">
        <f>+[1]MAGDALENA!U133</f>
        <v>0</v>
      </c>
      <c r="BW133" s="27">
        <f>+[1]META!H133</f>
        <v>20</v>
      </c>
      <c r="BX133" s="27">
        <f>+[1]META!G133</f>
        <v>0</v>
      </c>
      <c r="BY133" s="27">
        <f>+[1]META!U133</f>
        <v>12</v>
      </c>
      <c r="BZ133" s="27">
        <f>+[1]NARIÑO!H133</f>
        <v>100</v>
      </c>
      <c r="CA133" s="27">
        <f>+[1]NARIÑO!G133</f>
        <v>0</v>
      </c>
      <c r="CB133" s="27">
        <f>+[1]NARIÑO!U133</f>
        <v>106</v>
      </c>
      <c r="CC133" s="27">
        <f>+'[1]NORTE DE SANTANDER'!H133</f>
        <v>250</v>
      </c>
      <c r="CD133" s="27">
        <f>+'[1]NORTE DE SANTANDER'!G133</f>
        <v>0</v>
      </c>
      <c r="CE133" s="27">
        <f>+'[1]NORTE DE SANTANDER'!U133</f>
        <v>250</v>
      </c>
      <c r="CF133" s="27">
        <f>+[1]PUTUMAYO!H133</f>
        <v>100</v>
      </c>
      <c r="CG133" s="27">
        <f>+[1]PUTUMAYO!G133</f>
        <v>0</v>
      </c>
      <c r="CH133" s="27">
        <f>+[1]PUTUMAYO!U133</f>
        <v>62</v>
      </c>
      <c r="CI133" s="27">
        <f>+[1]QUINDIO!H133</f>
        <v>250</v>
      </c>
      <c r="CJ133" s="27">
        <f>+[1]QUINDIO!G133</f>
        <v>0</v>
      </c>
      <c r="CK133" s="27">
        <f>+[1]QUINDIO!U133</f>
        <v>374</v>
      </c>
      <c r="CL133" s="27">
        <f>+[1]RISARALDA!H133</f>
        <v>250</v>
      </c>
      <c r="CM133" s="27">
        <f>+[1]RISARALDA!G133</f>
        <v>0</v>
      </c>
      <c r="CN133" s="27">
        <f>+[1]RISARALDA!U133</f>
        <v>222</v>
      </c>
      <c r="CO133" s="27">
        <f>+'[1]SAN ANDRES'!H133</f>
        <v>0</v>
      </c>
      <c r="CP133" s="27">
        <f>+'[1]SAN ANDRES'!G133</f>
        <v>0</v>
      </c>
      <c r="CQ133" s="27">
        <f>+'[1]SAN ANDRES'!U133</f>
        <v>0</v>
      </c>
      <c r="CR133" s="27">
        <f>+[1]SANTANDER!H133</f>
        <v>250</v>
      </c>
      <c r="CS133" s="27">
        <f>+[1]SANTANDER!G133</f>
        <v>0</v>
      </c>
      <c r="CT133" s="27">
        <f>+[1]SANTANDER!U133</f>
        <v>240</v>
      </c>
      <c r="CU133" s="27">
        <f>+[1]SUCRE!H133</f>
        <v>20</v>
      </c>
      <c r="CV133" s="27">
        <f>+[1]SUCRE!G133</f>
        <v>0</v>
      </c>
      <c r="CW133" s="27">
        <f>+[1]SUCRE!U133</f>
        <v>32</v>
      </c>
      <c r="CX133" s="27">
        <f>+[1]TOLIMA!H133</f>
        <v>250</v>
      </c>
      <c r="CY133" s="27">
        <f>+[1]TOLIMA!G133</f>
        <v>0</v>
      </c>
      <c r="CZ133" s="27">
        <f>+[1]TOLIMA!U133</f>
        <v>576</v>
      </c>
      <c r="DA133" s="27">
        <f>+'[1]VALLE DEL CAUCA'!H133</f>
        <v>250</v>
      </c>
      <c r="DB133" s="27">
        <f>+'[1]VALLE DEL CAUCA'!G133</f>
        <v>0</v>
      </c>
      <c r="DC133" s="27">
        <f>+'[1]VALLE DEL CAUCA'!U133</f>
        <v>235</v>
      </c>
      <c r="DD133" s="27">
        <f>+[1]VAUPES!H133</f>
        <v>0</v>
      </c>
      <c r="DE133" s="27">
        <f>+[1]VAUPES!G133</f>
        <v>0</v>
      </c>
      <c r="DF133" s="27">
        <f>+[1]VAUPES!U133</f>
        <v>0</v>
      </c>
      <c r="DG133" s="27">
        <f>+[1]VICHADA!H133</f>
        <v>0</v>
      </c>
      <c r="DH133" s="27">
        <f>+[1]VICHADA!G133</f>
        <v>0</v>
      </c>
      <c r="DI133" s="27">
        <f>+[1]VICHADA!U133</f>
        <v>0</v>
      </c>
    </row>
    <row r="134" spans="1:113" ht="45" customHeight="1" x14ac:dyDescent="0.2">
      <c r="A134" s="65" t="s">
        <v>445</v>
      </c>
      <c r="B134" s="66" t="s">
        <v>446</v>
      </c>
      <c r="C134" s="18" t="s">
        <v>4</v>
      </c>
      <c r="D134" s="18"/>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c r="BK134" s="67"/>
      <c r="BL134" s="67"/>
      <c r="BM134" s="67"/>
      <c r="BN134" s="67"/>
      <c r="BO134" s="67"/>
      <c r="BP134" s="67"/>
      <c r="BQ134" s="67"/>
      <c r="BR134" s="67"/>
      <c r="BS134" s="67"/>
      <c r="BT134" s="67"/>
      <c r="BU134" s="67"/>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c r="CV134" s="67"/>
      <c r="CW134" s="67"/>
      <c r="CX134" s="67"/>
      <c r="CY134" s="67"/>
      <c r="CZ134" s="67"/>
      <c r="DA134" s="67"/>
      <c r="DB134" s="67"/>
      <c r="DC134" s="67"/>
      <c r="DD134" s="67"/>
      <c r="DE134" s="67"/>
      <c r="DF134" s="67"/>
      <c r="DG134" s="67"/>
      <c r="DH134" s="67"/>
      <c r="DI134" s="67"/>
    </row>
    <row r="135" spans="1:113" ht="45" customHeight="1" x14ac:dyDescent="0.2">
      <c r="A135" s="21" t="s">
        <v>447</v>
      </c>
      <c r="B135" s="22" t="s">
        <v>446</v>
      </c>
      <c r="C135" s="23" t="s">
        <v>448</v>
      </c>
      <c r="D135" s="23" t="s">
        <v>449</v>
      </c>
      <c r="E135" s="23" t="s">
        <v>450</v>
      </c>
      <c r="F135" s="24" t="s">
        <v>58</v>
      </c>
      <c r="G135" s="25">
        <f t="shared" ref="G135:G137" si="98">K135/J135</f>
        <v>0.61538461538461542</v>
      </c>
      <c r="H135" s="26"/>
      <c r="I135" s="26">
        <f>+[2]Amazonas!T552+[2]Antioquia!T552+[2]Atantico!T552+[2]Arauca!T552+[2]Bolivar!T552+[2]Boyacá!T552+[2]Caldas!T552+[2]Caquetá!T552+[2]Casanare!T552+[2]Cauca!T552+[2]Cesar!T552+[2]Chocó!T552+[2]Córdoba!T552+[2]Cundinamarca!T552+[2]Guainía!T552+[2]Guaviare!T552+[2]Huila!T552+'[2]La Guajira'!T552+[2]Magdalena!T552+[2]Meta!T552+[2]Nariño!T552+'[2]Norte de Santander'!T552+[2]Putumayo!T552+[2]Quindio!T552+[2]Risaralda!T552+'[2]San Anadrés'!T552+[2]Santander!T552+[2]Sucre!T552+[2]Tolima!T552+'[2]Valle del Cauca'!T552+[2]Vaupés!T552+[2]Vichada!T552</f>
        <v>0</v>
      </c>
      <c r="J135" s="27">
        <f t="shared" ref="J135:J137" si="99">L135+O135</f>
        <v>13</v>
      </c>
      <c r="K135" s="27">
        <f t="shared" ref="K135:K137" si="100">N135+Q135</f>
        <v>8</v>
      </c>
      <c r="L135" s="27">
        <f>+'[1]OFICINAS NACIONALES'!H135</f>
        <v>0</v>
      </c>
      <c r="M135" s="27">
        <f>+'[1]OFICINAS NACIONALES'!G135</f>
        <v>0</v>
      </c>
      <c r="N135" s="27">
        <f>+'[1]OFICINAS NACIONALES'!U135</f>
        <v>0</v>
      </c>
      <c r="O135" s="27">
        <f t="shared" ref="O135:Q137" si="101">+R135+U135+X135+AA135+AD135+AG135+AJ135+AM135+AP135+AS135+AV135+AY135+BB135+BE135+BH135+BK135+BN135+BQ135+BT135+BW135+BZ135+CC135+CF135+CI135+CL135+CO135+CR135+CU135+CX135+DA135+DD135+DG135</f>
        <v>13</v>
      </c>
      <c r="P135" s="27">
        <f t="shared" si="101"/>
        <v>6</v>
      </c>
      <c r="Q135" s="27">
        <f t="shared" si="101"/>
        <v>8</v>
      </c>
      <c r="R135" s="27">
        <f>+[1]AMAZONAS!H135</f>
        <v>0</v>
      </c>
      <c r="S135" s="27">
        <f>+[1]AMAZONAS!G135</f>
        <v>0</v>
      </c>
      <c r="T135" s="27">
        <f>+[1]AMAZONAS!U135</f>
        <v>0</v>
      </c>
      <c r="U135" s="27">
        <f>+[1]ANTIOQUIA!H135</f>
        <v>0</v>
      </c>
      <c r="V135" s="27">
        <f>+[1]ANTIOQUIA!G135</f>
        <v>0</v>
      </c>
      <c r="W135" s="27">
        <f>+[1]ANTIOQUIA!U135</f>
        <v>0</v>
      </c>
      <c r="X135" s="27">
        <f>+[1]ATLÁNTICO!H135</f>
        <v>0</v>
      </c>
      <c r="Y135" s="27">
        <f>+[1]ATLÁNTICO!G135</f>
        <v>0</v>
      </c>
      <c r="Z135" s="27">
        <f>+[1]ATLÁNTICO!U135</f>
        <v>0</v>
      </c>
      <c r="AA135" s="27">
        <f>+[1]ARAUCA!H135</f>
        <v>0</v>
      </c>
      <c r="AB135" s="27">
        <f>+[1]ARAUCA!G135</f>
        <v>0</v>
      </c>
      <c r="AC135" s="27">
        <f>+[1]ARAUCA!U135</f>
        <v>0</v>
      </c>
      <c r="AD135" s="27">
        <f>+[1]BOLIVAR!H135</f>
        <v>0</v>
      </c>
      <c r="AE135" s="27">
        <f>+[1]BOLIVAR!G135</f>
        <v>0</v>
      </c>
      <c r="AF135" s="27">
        <f>+[1]BOLIVAR!U135</f>
        <v>0</v>
      </c>
      <c r="AG135" s="27">
        <f>+[1]BOYACÁ!H135</f>
        <v>0</v>
      </c>
      <c r="AH135" s="27">
        <f>+[1]BOYACÁ!G135</f>
        <v>0</v>
      </c>
      <c r="AI135" s="27">
        <f>+[1]BOYACÁ!U135</f>
        <v>0</v>
      </c>
      <c r="AJ135" s="27">
        <f>+[1]CALDAS!H135</f>
        <v>0</v>
      </c>
      <c r="AK135" s="27">
        <f>+[1]CALDAS!G135</f>
        <v>0</v>
      </c>
      <c r="AL135" s="27">
        <f>+[1]CALDAS!U135</f>
        <v>0</v>
      </c>
      <c r="AM135" s="27">
        <f>+[1]CAQUETA!H135</f>
        <v>0</v>
      </c>
      <c r="AN135" s="27">
        <f>+[1]CAQUETA!G135</f>
        <v>0</v>
      </c>
      <c r="AO135" s="27">
        <f>+[1]CAQUETA!U135</f>
        <v>0</v>
      </c>
      <c r="AP135" s="27">
        <f>+[1]CASANARE!H135</f>
        <v>0</v>
      </c>
      <c r="AQ135" s="27">
        <f>+[1]CASANARE!G135</f>
        <v>0</v>
      </c>
      <c r="AR135" s="27">
        <f>+[1]CASANARE!U135</f>
        <v>0</v>
      </c>
      <c r="AS135" s="27">
        <f>+[1]CAUCA!H135</f>
        <v>0</v>
      </c>
      <c r="AT135" s="27">
        <f>+[1]CAUCA!G135</f>
        <v>0</v>
      </c>
      <c r="AU135" s="27">
        <f>+[1]CAUCA!U135</f>
        <v>0</v>
      </c>
      <c r="AV135" s="27">
        <f>+[1]CESAR!H135</f>
        <v>0</v>
      </c>
      <c r="AW135" s="27">
        <f>+[1]CESAR!G135</f>
        <v>0</v>
      </c>
      <c r="AX135" s="27">
        <f>+[1]CESAR!U135</f>
        <v>0</v>
      </c>
      <c r="AY135" s="27">
        <f>+[1]CHOCÓ!H135</f>
        <v>0</v>
      </c>
      <c r="AZ135" s="27">
        <f>+[1]CHOCÓ!G135</f>
        <v>0</v>
      </c>
      <c r="BA135" s="27">
        <f>+[1]CHOCÓ!U135</f>
        <v>0</v>
      </c>
      <c r="BB135" s="27">
        <f>+[1]CORDOBA!H135</f>
        <v>3</v>
      </c>
      <c r="BC135" s="27">
        <f>+[1]CORDOBA!G135</f>
        <v>2</v>
      </c>
      <c r="BD135" s="27">
        <f>+[1]CORDOBA!U135</f>
        <v>2</v>
      </c>
      <c r="BE135" s="27">
        <f>+[1]CUNDINAMARCA!H135</f>
        <v>0</v>
      </c>
      <c r="BF135" s="27">
        <f>+[1]CUNDINAMARCA!G135</f>
        <v>0</v>
      </c>
      <c r="BG135" s="27">
        <f>+[1]CUNDINAMARCA!U135</f>
        <v>0</v>
      </c>
      <c r="BH135" s="27">
        <f>+[1]GUAINIA!H135</f>
        <v>0</v>
      </c>
      <c r="BI135" s="27">
        <f>+[1]GUAINIA!G135</f>
        <v>0</v>
      </c>
      <c r="BJ135" s="27">
        <f>+[1]GUAINIA!U135</f>
        <v>0</v>
      </c>
      <c r="BK135" s="27">
        <f>+[1]GUAVIARE!H135</f>
        <v>0</v>
      </c>
      <c r="BL135" s="27">
        <f>+[1]GUAVIARE!G135</f>
        <v>0</v>
      </c>
      <c r="BM135" s="27">
        <f>+[1]GUAVIARE!U135</f>
        <v>0</v>
      </c>
      <c r="BN135" s="27">
        <f>+[1]HUILA!H135</f>
        <v>0</v>
      </c>
      <c r="BO135" s="27">
        <f>+[1]HUILA!G135</f>
        <v>0</v>
      </c>
      <c r="BP135" s="27">
        <f>+[1]HUILA!U135</f>
        <v>0</v>
      </c>
      <c r="BQ135" s="27">
        <f>+[1]GUAJIRA!H135</f>
        <v>0</v>
      </c>
      <c r="BR135" s="27">
        <f>+[1]GUAJIRA!G135</f>
        <v>0</v>
      </c>
      <c r="BS135" s="27">
        <f>+[1]GUAJIRA!U135</f>
        <v>0</v>
      </c>
      <c r="BT135" s="27">
        <f>+[1]MAGDALENA!H135</f>
        <v>0</v>
      </c>
      <c r="BU135" s="27">
        <f>+[1]MAGDALENA!G135</f>
        <v>0</v>
      </c>
      <c r="BV135" s="27">
        <f>+[1]MAGDALENA!U135</f>
        <v>0</v>
      </c>
      <c r="BW135" s="27">
        <f>+[1]META!H135</f>
        <v>0</v>
      </c>
      <c r="BX135" s="27">
        <f>+[1]META!G135</f>
        <v>0</v>
      </c>
      <c r="BY135" s="27">
        <f>+[1]META!U135</f>
        <v>0</v>
      </c>
      <c r="BZ135" s="27">
        <f>+[1]NARIÑO!H135</f>
        <v>0</v>
      </c>
      <c r="CA135" s="27">
        <f>+[1]NARIÑO!G135</f>
        <v>0</v>
      </c>
      <c r="CB135" s="27">
        <f>+[1]NARIÑO!U135</f>
        <v>0</v>
      </c>
      <c r="CC135" s="27">
        <f>+'[1]NORTE DE SANTANDER'!H135</f>
        <v>0</v>
      </c>
      <c r="CD135" s="27">
        <f>+'[1]NORTE DE SANTANDER'!G135</f>
        <v>0</v>
      </c>
      <c r="CE135" s="27">
        <f>+'[1]NORTE DE SANTANDER'!U135</f>
        <v>0</v>
      </c>
      <c r="CF135" s="27">
        <f>+[1]PUTUMAYO!H135</f>
        <v>0</v>
      </c>
      <c r="CG135" s="27">
        <f>+[1]PUTUMAYO!G135</f>
        <v>0</v>
      </c>
      <c r="CH135" s="27">
        <f>+[1]PUTUMAYO!U135</f>
        <v>0</v>
      </c>
      <c r="CI135" s="27">
        <f>+[1]QUINDIO!H135</f>
        <v>0</v>
      </c>
      <c r="CJ135" s="27">
        <f>+[1]QUINDIO!G135</f>
        <v>0</v>
      </c>
      <c r="CK135" s="27">
        <f>+[1]QUINDIO!U135</f>
        <v>0</v>
      </c>
      <c r="CL135" s="27">
        <f>+[1]RISARALDA!H135</f>
        <v>0</v>
      </c>
      <c r="CM135" s="27">
        <f>+[1]RISARALDA!G135</f>
        <v>0</v>
      </c>
      <c r="CN135" s="27">
        <f>+[1]RISARALDA!U135</f>
        <v>0</v>
      </c>
      <c r="CO135" s="27">
        <f>+'[1]SAN ANDRES'!H135</f>
        <v>0</v>
      </c>
      <c r="CP135" s="27">
        <f>+'[1]SAN ANDRES'!G135</f>
        <v>0</v>
      </c>
      <c r="CQ135" s="27">
        <f>+'[1]SAN ANDRES'!U135</f>
        <v>0</v>
      </c>
      <c r="CR135" s="27">
        <f>+[1]SANTANDER!H135</f>
        <v>8</v>
      </c>
      <c r="CS135" s="27">
        <f>+[1]SANTANDER!G135</f>
        <v>4</v>
      </c>
      <c r="CT135" s="27">
        <f>+[1]SANTANDER!U135</f>
        <v>5</v>
      </c>
      <c r="CU135" s="27">
        <f>+[1]SUCRE!H135</f>
        <v>0</v>
      </c>
      <c r="CV135" s="27">
        <f>+[1]SUCRE!G135</f>
        <v>0</v>
      </c>
      <c r="CW135" s="27">
        <f>+[1]SUCRE!U135</f>
        <v>0</v>
      </c>
      <c r="CX135" s="27">
        <f>+[1]TOLIMA!H135</f>
        <v>0</v>
      </c>
      <c r="CY135" s="27">
        <f>+[1]TOLIMA!G135</f>
        <v>0</v>
      </c>
      <c r="CZ135" s="27">
        <f>+[1]TOLIMA!U135</f>
        <v>0</v>
      </c>
      <c r="DA135" s="27">
        <f>+'[1]VALLE DEL CAUCA'!H135</f>
        <v>2</v>
      </c>
      <c r="DB135" s="27">
        <f>+'[1]VALLE DEL CAUCA'!G135</f>
        <v>0</v>
      </c>
      <c r="DC135" s="27">
        <f>+'[1]VALLE DEL CAUCA'!U135</f>
        <v>1</v>
      </c>
      <c r="DD135" s="27">
        <f>+[1]VAUPES!H135</f>
        <v>0</v>
      </c>
      <c r="DE135" s="27">
        <f>+[1]VAUPES!G135</f>
        <v>0</v>
      </c>
      <c r="DF135" s="27">
        <f>+[1]VAUPES!U135</f>
        <v>0</v>
      </c>
      <c r="DG135" s="27">
        <f>+[1]VICHADA!H135</f>
        <v>0</v>
      </c>
      <c r="DH135" s="27">
        <f>+[1]VICHADA!G135</f>
        <v>0</v>
      </c>
      <c r="DI135" s="27">
        <f>+[1]VICHADA!U135</f>
        <v>0</v>
      </c>
    </row>
    <row r="136" spans="1:113" ht="45" customHeight="1" x14ac:dyDescent="0.2">
      <c r="A136" s="21" t="s">
        <v>451</v>
      </c>
      <c r="B136" s="22" t="s">
        <v>446</v>
      </c>
      <c r="C136" s="23" t="s">
        <v>448</v>
      </c>
      <c r="D136" s="29" t="s">
        <v>452</v>
      </c>
      <c r="E136" s="29" t="s">
        <v>450</v>
      </c>
      <c r="F136" s="24" t="s">
        <v>58</v>
      </c>
      <c r="G136" s="25">
        <f t="shared" si="98"/>
        <v>0.53846153846153844</v>
      </c>
      <c r="H136" s="26"/>
      <c r="I136" s="26">
        <f>+[2]Amazonas!T553+[2]Antioquia!T553+[2]Atantico!T553+[2]Arauca!T553+[2]Bolivar!T553+[2]Boyacá!T553+[2]Caldas!T553+[2]Caquetá!T553+[2]Casanare!T553+[2]Cauca!T553+[2]Cesar!T553+[2]Chocó!T553+[2]Córdoba!T553+[2]Cundinamarca!T553+[2]Guainía!T553+[2]Guaviare!T553+[2]Huila!T553+'[2]La Guajira'!T553+[2]Magdalena!T553+[2]Meta!T553+[2]Nariño!T553+'[2]Norte de Santander'!T553+[2]Putumayo!T553+[2]Quindio!T553+[2]Risaralda!T553+'[2]San Anadrés'!T553+[2]Santander!T553+[2]Sucre!T553+[2]Tolima!T553+'[2]Valle del Cauca'!T553+[2]Vaupés!T553+[2]Vichada!T553</f>
        <v>0</v>
      </c>
      <c r="J136" s="27">
        <f t="shared" si="99"/>
        <v>13</v>
      </c>
      <c r="K136" s="27">
        <f t="shared" si="100"/>
        <v>7</v>
      </c>
      <c r="L136" s="27">
        <f>+'[1]OFICINAS NACIONALES'!H136</f>
        <v>0</v>
      </c>
      <c r="M136" s="27">
        <f>+'[1]OFICINAS NACIONALES'!G136</f>
        <v>0</v>
      </c>
      <c r="N136" s="27">
        <f>+'[1]OFICINAS NACIONALES'!U136</f>
        <v>0</v>
      </c>
      <c r="O136" s="27">
        <f t="shared" si="101"/>
        <v>13</v>
      </c>
      <c r="P136" s="27">
        <f t="shared" si="101"/>
        <v>2452</v>
      </c>
      <c r="Q136" s="27">
        <f t="shared" si="101"/>
        <v>7</v>
      </c>
      <c r="R136" s="27">
        <f>+[1]AMAZONAS!H136</f>
        <v>0</v>
      </c>
      <c r="S136" s="27">
        <f>+[1]AMAZONAS!G136</f>
        <v>0</v>
      </c>
      <c r="T136" s="27">
        <f>+[1]AMAZONAS!U136</f>
        <v>0</v>
      </c>
      <c r="U136" s="27">
        <f>+[1]ANTIOQUIA!H136</f>
        <v>0</v>
      </c>
      <c r="V136" s="27">
        <f>+[1]ANTIOQUIA!G136</f>
        <v>0</v>
      </c>
      <c r="W136" s="27">
        <f>+[1]ANTIOQUIA!U136</f>
        <v>0</v>
      </c>
      <c r="X136" s="27">
        <f>+[1]ATLÁNTICO!H136</f>
        <v>0</v>
      </c>
      <c r="Y136" s="27">
        <f>+[1]ATLÁNTICO!G136</f>
        <v>0</v>
      </c>
      <c r="Z136" s="27">
        <f>+[1]ATLÁNTICO!U136</f>
        <v>0</v>
      </c>
      <c r="AA136" s="27">
        <f>+[1]ARAUCA!H136</f>
        <v>0</v>
      </c>
      <c r="AB136" s="27">
        <f>+[1]ARAUCA!G136</f>
        <v>0</v>
      </c>
      <c r="AC136" s="27">
        <f>+[1]ARAUCA!U136</f>
        <v>0</v>
      </c>
      <c r="AD136" s="27">
        <f>+[1]BOLIVAR!H136</f>
        <v>0</v>
      </c>
      <c r="AE136" s="27">
        <f>+[1]BOLIVAR!G136</f>
        <v>0</v>
      </c>
      <c r="AF136" s="27">
        <f>+[1]BOLIVAR!U136</f>
        <v>0</v>
      </c>
      <c r="AG136" s="27">
        <f>+[1]BOYACÁ!H136</f>
        <v>0</v>
      </c>
      <c r="AH136" s="27">
        <f>+[1]BOYACÁ!G136</f>
        <v>0</v>
      </c>
      <c r="AI136" s="27">
        <f>+[1]BOYACÁ!U136</f>
        <v>0</v>
      </c>
      <c r="AJ136" s="27">
        <f>+[1]CALDAS!H136</f>
        <v>0</v>
      </c>
      <c r="AK136" s="27">
        <f>+[1]CALDAS!G136</f>
        <v>0</v>
      </c>
      <c r="AL136" s="27">
        <f>+[1]CALDAS!U136</f>
        <v>0</v>
      </c>
      <c r="AM136" s="27">
        <f>+[1]CAQUETA!H136</f>
        <v>0</v>
      </c>
      <c r="AN136" s="27">
        <f>+[1]CAQUETA!G136</f>
        <v>0</v>
      </c>
      <c r="AO136" s="27">
        <f>+[1]CAQUETA!U136</f>
        <v>0</v>
      </c>
      <c r="AP136" s="27">
        <f>+[1]CASANARE!H136</f>
        <v>0</v>
      </c>
      <c r="AQ136" s="27">
        <f>+[1]CASANARE!G136</f>
        <v>0</v>
      </c>
      <c r="AR136" s="27">
        <f>+[1]CASANARE!U136</f>
        <v>0</v>
      </c>
      <c r="AS136" s="27">
        <f>+[1]CAUCA!H136</f>
        <v>0</v>
      </c>
      <c r="AT136" s="27">
        <f>+[1]CAUCA!G136</f>
        <v>0</v>
      </c>
      <c r="AU136" s="27">
        <f>+[1]CAUCA!U136</f>
        <v>0</v>
      </c>
      <c r="AV136" s="27">
        <f>+[1]CESAR!H136</f>
        <v>0</v>
      </c>
      <c r="AW136" s="27">
        <f>+[1]CESAR!G136</f>
        <v>0</v>
      </c>
      <c r="AX136" s="27">
        <f>+[1]CESAR!U136</f>
        <v>0</v>
      </c>
      <c r="AY136" s="27">
        <f>+[1]CHOCÓ!H136</f>
        <v>0</v>
      </c>
      <c r="AZ136" s="27">
        <f>+[1]CHOCÓ!G136</f>
        <v>0</v>
      </c>
      <c r="BA136" s="27">
        <f>+[1]CHOCÓ!U136</f>
        <v>0</v>
      </c>
      <c r="BB136" s="27">
        <f>+[1]CORDOBA!H136</f>
        <v>3</v>
      </c>
      <c r="BC136" s="27">
        <f>+[1]CORDOBA!G136</f>
        <v>2</v>
      </c>
      <c r="BD136" s="27">
        <f>+[1]CORDOBA!U136</f>
        <v>1</v>
      </c>
      <c r="BE136" s="27">
        <f>+[1]CUNDINAMARCA!H136</f>
        <v>0</v>
      </c>
      <c r="BF136" s="27">
        <f>+[1]CUNDINAMARCA!G136</f>
        <v>0</v>
      </c>
      <c r="BG136" s="27">
        <f>+[1]CUNDINAMARCA!U136</f>
        <v>0</v>
      </c>
      <c r="BH136" s="27">
        <f>+[1]GUAINIA!H136</f>
        <v>0</v>
      </c>
      <c r="BI136" s="27">
        <f>+[1]GUAINIA!G136</f>
        <v>0</v>
      </c>
      <c r="BJ136" s="27">
        <f>+[1]GUAINIA!U136</f>
        <v>0</v>
      </c>
      <c r="BK136" s="27">
        <f>+[1]GUAVIARE!H136</f>
        <v>0</v>
      </c>
      <c r="BL136" s="27">
        <f>+[1]GUAVIARE!G136</f>
        <v>0</v>
      </c>
      <c r="BM136" s="27">
        <f>+[1]GUAVIARE!U136</f>
        <v>0</v>
      </c>
      <c r="BN136" s="27">
        <f>+[1]HUILA!H136</f>
        <v>0</v>
      </c>
      <c r="BO136" s="27">
        <f>+[1]HUILA!G136</f>
        <v>0</v>
      </c>
      <c r="BP136" s="27">
        <f>+[1]HUILA!U136</f>
        <v>0</v>
      </c>
      <c r="BQ136" s="27">
        <f>+[1]GUAJIRA!H136</f>
        <v>0</v>
      </c>
      <c r="BR136" s="27">
        <f>+[1]GUAJIRA!G136</f>
        <v>0</v>
      </c>
      <c r="BS136" s="27">
        <f>+[1]GUAJIRA!U136</f>
        <v>0</v>
      </c>
      <c r="BT136" s="27">
        <f>+[1]MAGDALENA!H136</f>
        <v>0</v>
      </c>
      <c r="BU136" s="27">
        <f>+[1]MAGDALENA!G136</f>
        <v>0</v>
      </c>
      <c r="BV136" s="27">
        <f>+[1]MAGDALENA!U136</f>
        <v>0</v>
      </c>
      <c r="BW136" s="27">
        <f>+[1]META!H136</f>
        <v>0</v>
      </c>
      <c r="BX136" s="27">
        <f>+[1]META!G136</f>
        <v>0</v>
      </c>
      <c r="BY136" s="27">
        <f>+[1]META!U136</f>
        <v>0</v>
      </c>
      <c r="BZ136" s="27">
        <f>+[1]NARIÑO!H136</f>
        <v>0</v>
      </c>
      <c r="CA136" s="27">
        <f>+[1]NARIÑO!G136</f>
        <v>0</v>
      </c>
      <c r="CB136" s="27">
        <f>+[1]NARIÑO!U136</f>
        <v>0</v>
      </c>
      <c r="CC136" s="27">
        <f>+'[1]NORTE DE SANTANDER'!H136</f>
        <v>0</v>
      </c>
      <c r="CD136" s="27">
        <f>+'[1]NORTE DE SANTANDER'!G136</f>
        <v>0</v>
      </c>
      <c r="CE136" s="27">
        <f>+'[1]NORTE DE SANTANDER'!U136</f>
        <v>0</v>
      </c>
      <c r="CF136" s="27">
        <f>+[1]PUTUMAYO!H136</f>
        <v>0</v>
      </c>
      <c r="CG136" s="27">
        <f>+[1]PUTUMAYO!G136</f>
        <v>0</v>
      </c>
      <c r="CH136" s="27">
        <f>+[1]PUTUMAYO!U136</f>
        <v>0</v>
      </c>
      <c r="CI136" s="27">
        <f>+[1]QUINDIO!H136</f>
        <v>0</v>
      </c>
      <c r="CJ136" s="27">
        <f>+[1]QUINDIO!G136</f>
        <v>0</v>
      </c>
      <c r="CK136" s="27">
        <f>+[1]QUINDIO!U136</f>
        <v>0</v>
      </c>
      <c r="CL136" s="27">
        <f>+[1]RISARALDA!H136</f>
        <v>0</v>
      </c>
      <c r="CM136" s="27">
        <f>+[1]RISARALDA!G136</f>
        <v>0</v>
      </c>
      <c r="CN136" s="27">
        <f>+[1]RISARALDA!U136</f>
        <v>0</v>
      </c>
      <c r="CO136" s="27">
        <f>+'[1]SAN ANDRES'!H136</f>
        <v>0</v>
      </c>
      <c r="CP136" s="27">
        <f>+'[1]SAN ANDRES'!G136</f>
        <v>0</v>
      </c>
      <c r="CQ136" s="27">
        <f>+'[1]SAN ANDRES'!U136</f>
        <v>0</v>
      </c>
      <c r="CR136" s="27">
        <f>+[1]SANTANDER!H136</f>
        <v>8</v>
      </c>
      <c r="CS136" s="27">
        <f>+[1]SANTANDER!G136</f>
        <v>2450</v>
      </c>
      <c r="CT136" s="27">
        <f>+[1]SANTANDER!U136</f>
        <v>5</v>
      </c>
      <c r="CU136" s="27">
        <f>+[1]SUCRE!H136</f>
        <v>0</v>
      </c>
      <c r="CV136" s="27">
        <f>+[1]SUCRE!G136</f>
        <v>0</v>
      </c>
      <c r="CW136" s="27">
        <f>+[1]SUCRE!U136</f>
        <v>0</v>
      </c>
      <c r="CX136" s="27">
        <f>+[1]TOLIMA!H136</f>
        <v>0</v>
      </c>
      <c r="CY136" s="27">
        <f>+[1]TOLIMA!G136</f>
        <v>0</v>
      </c>
      <c r="CZ136" s="27">
        <f>+[1]TOLIMA!U136</f>
        <v>0</v>
      </c>
      <c r="DA136" s="27">
        <f>+'[1]VALLE DEL CAUCA'!H136</f>
        <v>2</v>
      </c>
      <c r="DB136" s="27">
        <f>+'[1]VALLE DEL CAUCA'!G136</f>
        <v>0</v>
      </c>
      <c r="DC136" s="27">
        <f>+'[1]VALLE DEL CAUCA'!U136</f>
        <v>1</v>
      </c>
      <c r="DD136" s="27">
        <f>+[1]VAUPES!H136</f>
        <v>0</v>
      </c>
      <c r="DE136" s="27">
        <f>+[1]VAUPES!G136</f>
        <v>0</v>
      </c>
      <c r="DF136" s="27">
        <f>+[1]VAUPES!U136</f>
        <v>0</v>
      </c>
      <c r="DG136" s="27">
        <f>+[1]VICHADA!H136</f>
        <v>0</v>
      </c>
      <c r="DH136" s="27">
        <f>+[1]VICHADA!G136</f>
        <v>0</v>
      </c>
      <c r="DI136" s="27">
        <f>+[1]VICHADA!U136</f>
        <v>0</v>
      </c>
    </row>
    <row r="137" spans="1:113" ht="45" customHeight="1" x14ac:dyDescent="0.2">
      <c r="A137" s="21" t="s">
        <v>453</v>
      </c>
      <c r="B137" s="22" t="s">
        <v>446</v>
      </c>
      <c r="C137" s="23" t="s">
        <v>448</v>
      </c>
      <c r="D137" s="29" t="s">
        <v>454</v>
      </c>
      <c r="E137" s="29" t="s">
        <v>450</v>
      </c>
      <c r="F137" s="24" t="s">
        <v>58</v>
      </c>
      <c r="G137" s="25">
        <f t="shared" si="98"/>
        <v>0.61538461538461542</v>
      </c>
      <c r="H137" s="26"/>
      <c r="I137" s="26">
        <f>+[2]Amazonas!T554+[2]Antioquia!T554+[2]Atantico!T554+[2]Arauca!T554+[2]Bolivar!T554+[2]Boyacá!T554+[2]Caldas!T554+[2]Caquetá!T554+[2]Casanare!T554+[2]Cauca!T554+[2]Cesar!T554+[2]Chocó!T554+[2]Córdoba!T554+[2]Cundinamarca!T554+[2]Guainía!T554+[2]Guaviare!T554+[2]Huila!T554+'[2]La Guajira'!T554+[2]Magdalena!T554+[2]Meta!T554+[2]Nariño!T554+'[2]Norte de Santander'!T554+[2]Putumayo!T554+[2]Quindio!T554+[2]Risaralda!T554+'[2]San Anadrés'!T554+[2]Santander!T554+[2]Sucre!T554+[2]Tolima!T554+'[2]Valle del Cauca'!T554+[2]Vaupés!T554+[2]Vichada!T554</f>
        <v>0</v>
      </c>
      <c r="J137" s="27">
        <f t="shared" si="99"/>
        <v>13</v>
      </c>
      <c r="K137" s="27">
        <f t="shared" si="100"/>
        <v>8</v>
      </c>
      <c r="L137" s="27">
        <f>+'[1]OFICINAS NACIONALES'!H137</f>
        <v>0</v>
      </c>
      <c r="M137" s="27">
        <f>+'[1]OFICINAS NACIONALES'!G137</f>
        <v>0</v>
      </c>
      <c r="N137" s="27">
        <f>+'[1]OFICINAS NACIONALES'!U137</f>
        <v>0</v>
      </c>
      <c r="O137" s="27">
        <f t="shared" si="101"/>
        <v>13</v>
      </c>
      <c r="P137" s="27">
        <f t="shared" si="101"/>
        <v>2452</v>
      </c>
      <c r="Q137" s="27">
        <f t="shared" si="101"/>
        <v>8</v>
      </c>
      <c r="R137" s="27">
        <f>+[1]AMAZONAS!H137</f>
        <v>0</v>
      </c>
      <c r="S137" s="27">
        <f>+[1]AMAZONAS!G137</f>
        <v>0</v>
      </c>
      <c r="T137" s="27">
        <f>+[1]AMAZONAS!U137</f>
        <v>0</v>
      </c>
      <c r="U137" s="27">
        <f>+[1]ANTIOQUIA!H137</f>
        <v>0</v>
      </c>
      <c r="V137" s="27">
        <f>+[1]ANTIOQUIA!G137</f>
        <v>0</v>
      </c>
      <c r="W137" s="27">
        <f>+[1]ANTIOQUIA!U137</f>
        <v>0</v>
      </c>
      <c r="X137" s="27">
        <f>+[1]ATLÁNTICO!H137</f>
        <v>0</v>
      </c>
      <c r="Y137" s="27">
        <f>+[1]ATLÁNTICO!G137</f>
        <v>0</v>
      </c>
      <c r="Z137" s="27">
        <f>+[1]ATLÁNTICO!U137</f>
        <v>0</v>
      </c>
      <c r="AA137" s="27">
        <f>+[1]ARAUCA!H137</f>
        <v>0</v>
      </c>
      <c r="AB137" s="27">
        <f>+[1]ARAUCA!G137</f>
        <v>0</v>
      </c>
      <c r="AC137" s="27">
        <f>+[1]ARAUCA!U137</f>
        <v>0</v>
      </c>
      <c r="AD137" s="27">
        <f>+[1]BOLIVAR!H137</f>
        <v>0</v>
      </c>
      <c r="AE137" s="27">
        <f>+[1]BOLIVAR!G137</f>
        <v>0</v>
      </c>
      <c r="AF137" s="27">
        <f>+[1]BOLIVAR!U137</f>
        <v>0</v>
      </c>
      <c r="AG137" s="27">
        <f>+[1]BOYACÁ!H137</f>
        <v>0</v>
      </c>
      <c r="AH137" s="27">
        <f>+[1]BOYACÁ!G137</f>
        <v>0</v>
      </c>
      <c r="AI137" s="27">
        <f>+[1]BOYACÁ!U137</f>
        <v>0</v>
      </c>
      <c r="AJ137" s="27">
        <f>+[1]CALDAS!H137</f>
        <v>0</v>
      </c>
      <c r="AK137" s="27">
        <f>+[1]CALDAS!G137</f>
        <v>0</v>
      </c>
      <c r="AL137" s="27">
        <f>+[1]CALDAS!U137</f>
        <v>0</v>
      </c>
      <c r="AM137" s="27">
        <f>+[1]CAQUETA!H137</f>
        <v>0</v>
      </c>
      <c r="AN137" s="27">
        <f>+[1]CAQUETA!G137</f>
        <v>0</v>
      </c>
      <c r="AO137" s="27">
        <f>+[1]CAQUETA!U137</f>
        <v>0</v>
      </c>
      <c r="AP137" s="27">
        <f>+[1]CASANARE!H137</f>
        <v>0</v>
      </c>
      <c r="AQ137" s="27">
        <f>+[1]CASANARE!G137</f>
        <v>0</v>
      </c>
      <c r="AR137" s="27">
        <f>+[1]CASANARE!U137</f>
        <v>0</v>
      </c>
      <c r="AS137" s="27">
        <f>+[1]CAUCA!H137</f>
        <v>0</v>
      </c>
      <c r="AT137" s="27">
        <f>+[1]CAUCA!G137</f>
        <v>0</v>
      </c>
      <c r="AU137" s="27">
        <f>+[1]CAUCA!U137</f>
        <v>0</v>
      </c>
      <c r="AV137" s="27">
        <f>+[1]CESAR!H137</f>
        <v>0</v>
      </c>
      <c r="AW137" s="27">
        <f>+[1]CESAR!G137</f>
        <v>0</v>
      </c>
      <c r="AX137" s="27">
        <f>+[1]CESAR!U137</f>
        <v>0</v>
      </c>
      <c r="AY137" s="27">
        <f>+[1]CHOCÓ!H137</f>
        <v>0</v>
      </c>
      <c r="AZ137" s="27">
        <f>+[1]CHOCÓ!G137</f>
        <v>0</v>
      </c>
      <c r="BA137" s="27">
        <f>+[1]CHOCÓ!U137</f>
        <v>0</v>
      </c>
      <c r="BB137" s="27">
        <f>+[1]CORDOBA!H137</f>
        <v>3</v>
      </c>
      <c r="BC137" s="27">
        <f>+[1]CORDOBA!G137</f>
        <v>2</v>
      </c>
      <c r="BD137" s="27">
        <f>+[1]CORDOBA!U137</f>
        <v>2</v>
      </c>
      <c r="BE137" s="27">
        <f>+[1]CUNDINAMARCA!H137</f>
        <v>0</v>
      </c>
      <c r="BF137" s="27">
        <f>+[1]CUNDINAMARCA!G137</f>
        <v>0</v>
      </c>
      <c r="BG137" s="27">
        <f>+[1]CUNDINAMARCA!U137</f>
        <v>0</v>
      </c>
      <c r="BH137" s="27">
        <f>+[1]GUAINIA!H137</f>
        <v>0</v>
      </c>
      <c r="BI137" s="27">
        <f>+[1]GUAINIA!G137</f>
        <v>0</v>
      </c>
      <c r="BJ137" s="27">
        <f>+[1]GUAINIA!U137</f>
        <v>0</v>
      </c>
      <c r="BK137" s="27">
        <f>+[1]GUAVIARE!H137</f>
        <v>0</v>
      </c>
      <c r="BL137" s="27">
        <f>+[1]GUAVIARE!G137</f>
        <v>0</v>
      </c>
      <c r="BM137" s="27">
        <f>+[1]GUAVIARE!U137</f>
        <v>0</v>
      </c>
      <c r="BN137" s="27">
        <f>+[1]HUILA!H137</f>
        <v>0</v>
      </c>
      <c r="BO137" s="27">
        <f>+[1]HUILA!G137</f>
        <v>0</v>
      </c>
      <c r="BP137" s="27">
        <f>+[1]HUILA!U137</f>
        <v>0</v>
      </c>
      <c r="BQ137" s="27">
        <f>+[1]GUAJIRA!H137</f>
        <v>0</v>
      </c>
      <c r="BR137" s="27">
        <f>+[1]GUAJIRA!G137</f>
        <v>0</v>
      </c>
      <c r="BS137" s="27">
        <f>+[1]GUAJIRA!U137</f>
        <v>0</v>
      </c>
      <c r="BT137" s="27">
        <f>+[1]MAGDALENA!H137</f>
        <v>0</v>
      </c>
      <c r="BU137" s="27">
        <f>+[1]MAGDALENA!G137</f>
        <v>0</v>
      </c>
      <c r="BV137" s="27">
        <f>+[1]MAGDALENA!U137</f>
        <v>0</v>
      </c>
      <c r="BW137" s="27">
        <f>+[1]META!H137</f>
        <v>0</v>
      </c>
      <c r="BX137" s="27">
        <f>+[1]META!G137</f>
        <v>0</v>
      </c>
      <c r="BY137" s="27">
        <f>+[1]META!U137</f>
        <v>0</v>
      </c>
      <c r="BZ137" s="27">
        <f>+[1]NARIÑO!H137</f>
        <v>0</v>
      </c>
      <c r="CA137" s="27">
        <f>+[1]NARIÑO!G137</f>
        <v>0</v>
      </c>
      <c r="CB137" s="27">
        <f>+[1]NARIÑO!U137</f>
        <v>0</v>
      </c>
      <c r="CC137" s="27">
        <f>+'[1]NORTE DE SANTANDER'!H137</f>
        <v>0</v>
      </c>
      <c r="CD137" s="27">
        <f>+'[1]NORTE DE SANTANDER'!G137</f>
        <v>0</v>
      </c>
      <c r="CE137" s="27">
        <f>+'[1]NORTE DE SANTANDER'!U137</f>
        <v>0</v>
      </c>
      <c r="CF137" s="27">
        <f>+[1]PUTUMAYO!H137</f>
        <v>0</v>
      </c>
      <c r="CG137" s="27">
        <f>+[1]PUTUMAYO!G137</f>
        <v>0</v>
      </c>
      <c r="CH137" s="27">
        <f>+[1]PUTUMAYO!U137</f>
        <v>0</v>
      </c>
      <c r="CI137" s="27">
        <f>+[1]QUINDIO!H137</f>
        <v>0</v>
      </c>
      <c r="CJ137" s="27">
        <f>+[1]QUINDIO!G137</f>
        <v>0</v>
      </c>
      <c r="CK137" s="27">
        <f>+[1]QUINDIO!U137</f>
        <v>0</v>
      </c>
      <c r="CL137" s="27">
        <f>+[1]RISARALDA!H137</f>
        <v>0</v>
      </c>
      <c r="CM137" s="27">
        <f>+[1]RISARALDA!G137</f>
        <v>0</v>
      </c>
      <c r="CN137" s="27">
        <f>+[1]RISARALDA!U137</f>
        <v>0</v>
      </c>
      <c r="CO137" s="27">
        <f>+'[1]SAN ANDRES'!H137</f>
        <v>0</v>
      </c>
      <c r="CP137" s="27">
        <f>+'[1]SAN ANDRES'!G137</f>
        <v>0</v>
      </c>
      <c r="CQ137" s="27">
        <f>+'[1]SAN ANDRES'!U137</f>
        <v>0</v>
      </c>
      <c r="CR137" s="27">
        <f>+[1]SANTANDER!H137</f>
        <v>8</v>
      </c>
      <c r="CS137" s="27">
        <f>+[1]SANTANDER!G137</f>
        <v>2450</v>
      </c>
      <c r="CT137" s="27">
        <f>+[1]SANTANDER!U137</f>
        <v>5</v>
      </c>
      <c r="CU137" s="27">
        <f>+[1]SUCRE!H137</f>
        <v>0</v>
      </c>
      <c r="CV137" s="27">
        <f>+[1]SUCRE!G137</f>
        <v>0</v>
      </c>
      <c r="CW137" s="27">
        <f>+[1]SUCRE!U137</f>
        <v>0</v>
      </c>
      <c r="CX137" s="27">
        <f>+[1]TOLIMA!H137</f>
        <v>0</v>
      </c>
      <c r="CY137" s="27">
        <f>+[1]TOLIMA!G137</f>
        <v>0</v>
      </c>
      <c r="CZ137" s="27">
        <f>+[1]TOLIMA!U137</f>
        <v>0</v>
      </c>
      <c r="DA137" s="27">
        <f>+'[1]VALLE DEL CAUCA'!H137</f>
        <v>2</v>
      </c>
      <c r="DB137" s="27">
        <f>+'[1]VALLE DEL CAUCA'!G137</f>
        <v>0</v>
      </c>
      <c r="DC137" s="27">
        <f>+'[1]VALLE DEL CAUCA'!U137</f>
        <v>1</v>
      </c>
      <c r="DD137" s="27">
        <f>+[1]VAUPES!H137</f>
        <v>0</v>
      </c>
      <c r="DE137" s="27">
        <f>+[1]VAUPES!G137</f>
        <v>0</v>
      </c>
      <c r="DF137" s="27">
        <f>+[1]VAUPES!U137</f>
        <v>0</v>
      </c>
      <c r="DG137" s="27">
        <f>+[1]VICHADA!H137</f>
        <v>0</v>
      </c>
      <c r="DH137" s="27">
        <f>+[1]VICHADA!G137</f>
        <v>0</v>
      </c>
      <c r="DI137" s="27">
        <f>+[1]VICHADA!U137</f>
        <v>0</v>
      </c>
    </row>
    <row r="138" spans="1:113" ht="45" customHeight="1" x14ac:dyDescent="0.2">
      <c r="G138" s="72"/>
    </row>
  </sheetData>
  <sheetProtection autoFilter="0"/>
  <autoFilter ref="A6:DI137"/>
  <mergeCells count="473">
    <mergeCell ref="I131:I132"/>
    <mergeCell ref="L131:L132"/>
    <mergeCell ref="M131:M132"/>
    <mergeCell ref="N131:N132"/>
    <mergeCell ref="R131:R132"/>
    <mergeCell ref="M126:M127"/>
    <mergeCell ref="N126:N127"/>
    <mergeCell ref="R126:R127"/>
    <mergeCell ref="S126:S127"/>
    <mergeCell ref="A131:A132"/>
    <mergeCell ref="B131:B132"/>
    <mergeCell ref="C131:C132"/>
    <mergeCell ref="E131:E132"/>
    <mergeCell ref="F131:F132"/>
    <mergeCell ref="G131:G132"/>
    <mergeCell ref="S124:S125"/>
    <mergeCell ref="A126:A127"/>
    <mergeCell ref="B126:B127"/>
    <mergeCell ref="C126:C127"/>
    <mergeCell ref="E126:E127"/>
    <mergeCell ref="F126:F127"/>
    <mergeCell ref="G126:G127"/>
    <mergeCell ref="H126:H127"/>
    <mergeCell ref="I126:I127"/>
    <mergeCell ref="L126:L127"/>
    <mergeCell ref="H124:H125"/>
    <mergeCell ref="I124:I125"/>
    <mergeCell ref="L124:L125"/>
    <mergeCell ref="M124:M125"/>
    <mergeCell ref="N124:N125"/>
    <mergeCell ref="R124:R125"/>
    <mergeCell ref="S131:S132"/>
    <mergeCell ref="H131:H132"/>
    <mergeCell ref="M122:M123"/>
    <mergeCell ref="N122:N123"/>
    <mergeCell ref="R122:R123"/>
    <mergeCell ref="S122:S123"/>
    <mergeCell ref="A124:A125"/>
    <mergeCell ref="B124:B125"/>
    <mergeCell ref="C124:C125"/>
    <mergeCell ref="E124:E125"/>
    <mergeCell ref="F124:F125"/>
    <mergeCell ref="G124:G125"/>
    <mergeCell ref="A122:A123"/>
    <mergeCell ref="B122:B123"/>
    <mergeCell ref="C122:C123"/>
    <mergeCell ref="E122:E123"/>
    <mergeCell ref="F122:F123"/>
    <mergeCell ref="G122:G123"/>
    <mergeCell ref="H122:H123"/>
    <mergeCell ref="I122:I123"/>
    <mergeCell ref="L122:L123"/>
    <mergeCell ref="R116:R117"/>
    <mergeCell ref="S116:S117"/>
    <mergeCell ref="A120:A121"/>
    <mergeCell ref="B120:B121"/>
    <mergeCell ref="C120:C121"/>
    <mergeCell ref="E120:E121"/>
    <mergeCell ref="F120:F121"/>
    <mergeCell ref="G120:G121"/>
    <mergeCell ref="S120:S121"/>
    <mergeCell ref="H120:H121"/>
    <mergeCell ref="I120:I121"/>
    <mergeCell ref="L120:L121"/>
    <mergeCell ref="M120:M121"/>
    <mergeCell ref="N120:N121"/>
    <mergeCell ref="R120:R121"/>
    <mergeCell ref="S108:S109"/>
    <mergeCell ref="A116:A117"/>
    <mergeCell ref="B116:B117"/>
    <mergeCell ref="C116:C117"/>
    <mergeCell ref="E116:E117"/>
    <mergeCell ref="F116:F117"/>
    <mergeCell ref="G116:G117"/>
    <mergeCell ref="H116:H117"/>
    <mergeCell ref="I116:I117"/>
    <mergeCell ref="L116:L117"/>
    <mergeCell ref="H108:H109"/>
    <mergeCell ref="I108:I109"/>
    <mergeCell ref="L108:L109"/>
    <mergeCell ref="M108:M109"/>
    <mergeCell ref="N108:N109"/>
    <mergeCell ref="R108:R109"/>
    <mergeCell ref="A108:A109"/>
    <mergeCell ref="B108:B109"/>
    <mergeCell ref="C108:C109"/>
    <mergeCell ref="E108:E109"/>
    <mergeCell ref="F108:F109"/>
    <mergeCell ref="G108:G109"/>
    <mergeCell ref="M116:M117"/>
    <mergeCell ref="N116:N117"/>
    <mergeCell ref="A99:A100"/>
    <mergeCell ref="B99:B100"/>
    <mergeCell ref="C99:C100"/>
    <mergeCell ref="S89:S90"/>
    <mergeCell ref="A95:A96"/>
    <mergeCell ref="B95:B96"/>
    <mergeCell ref="C95:C96"/>
    <mergeCell ref="E95:E96"/>
    <mergeCell ref="G95:G96"/>
    <mergeCell ref="H95:H96"/>
    <mergeCell ref="I95:I96"/>
    <mergeCell ref="L95:L96"/>
    <mergeCell ref="M95:M96"/>
    <mergeCell ref="H89:H90"/>
    <mergeCell ref="I89:I90"/>
    <mergeCell ref="L89:L90"/>
    <mergeCell ref="M89:M90"/>
    <mergeCell ref="N89:N90"/>
    <mergeCell ref="R89:R90"/>
    <mergeCell ref="R73:R74"/>
    <mergeCell ref="S73:S74"/>
    <mergeCell ref="A89:A90"/>
    <mergeCell ref="B89:B90"/>
    <mergeCell ref="C89:C90"/>
    <mergeCell ref="E89:E90"/>
    <mergeCell ref="F89:F90"/>
    <mergeCell ref="G89:G90"/>
    <mergeCell ref="N95:N96"/>
    <mergeCell ref="R95:R96"/>
    <mergeCell ref="S95:S96"/>
    <mergeCell ref="A48:A49"/>
    <mergeCell ref="B48:B49"/>
    <mergeCell ref="C48:C49"/>
    <mergeCell ref="E48:E49"/>
    <mergeCell ref="F48:F49"/>
    <mergeCell ref="G48:G49"/>
    <mergeCell ref="S48:S49"/>
    <mergeCell ref="A73:A74"/>
    <mergeCell ref="B73:B74"/>
    <mergeCell ref="C73:C74"/>
    <mergeCell ref="E73:E74"/>
    <mergeCell ref="F73:F74"/>
    <mergeCell ref="G73:G74"/>
    <mergeCell ref="H73:H74"/>
    <mergeCell ref="I73:I74"/>
    <mergeCell ref="L73:L74"/>
    <mergeCell ref="H48:H49"/>
    <mergeCell ref="I48:I49"/>
    <mergeCell ref="L48:L49"/>
    <mergeCell ref="M48:M49"/>
    <mergeCell ref="N48:N49"/>
    <mergeCell ref="R48:R49"/>
    <mergeCell ref="M73:M74"/>
    <mergeCell ref="N73:N74"/>
    <mergeCell ref="S26:S27"/>
    <mergeCell ref="A42:A43"/>
    <mergeCell ref="B42:B43"/>
    <mergeCell ref="C42:C43"/>
    <mergeCell ref="E42:E43"/>
    <mergeCell ref="F42:F43"/>
    <mergeCell ref="G42:G43"/>
    <mergeCell ref="H42:H43"/>
    <mergeCell ref="I42:I43"/>
    <mergeCell ref="L42:L43"/>
    <mergeCell ref="J26:J27"/>
    <mergeCell ref="K26:K27"/>
    <mergeCell ref="L26:L27"/>
    <mergeCell ref="M26:M27"/>
    <mergeCell ref="N26:N27"/>
    <mergeCell ref="R26:R27"/>
    <mergeCell ref="M42:M43"/>
    <mergeCell ref="N42:N43"/>
    <mergeCell ref="R42:R43"/>
    <mergeCell ref="S42:S43"/>
    <mergeCell ref="A26:A27"/>
    <mergeCell ref="B26:B27"/>
    <mergeCell ref="C26:C27"/>
    <mergeCell ref="E26:E27"/>
    <mergeCell ref="F26:F27"/>
    <mergeCell ref="G26:G27"/>
    <mergeCell ref="H26:H27"/>
    <mergeCell ref="I26:I27"/>
    <mergeCell ref="I24:I25"/>
    <mergeCell ref="Q21:Q22"/>
    <mergeCell ref="R21:R22"/>
    <mergeCell ref="S21:S22"/>
    <mergeCell ref="A24:A25"/>
    <mergeCell ref="B24:B25"/>
    <mergeCell ref="C24:C25"/>
    <mergeCell ref="E24:E25"/>
    <mergeCell ref="F24:F25"/>
    <mergeCell ref="G24:G25"/>
    <mergeCell ref="H24:H25"/>
    <mergeCell ref="K21:K22"/>
    <mergeCell ref="L21:L22"/>
    <mergeCell ref="M21:M22"/>
    <mergeCell ref="N21:N22"/>
    <mergeCell ref="O21:O22"/>
    <mergeCell ref="P21:P22"/>
    <mergeCell ref="R24:R25"/>
    <mergeCell ref="S24:S25"/>
    <mergeCell ref="J24:J25"/>
    <mergeCell ref="K24:K25"/>
    <mergeCell ref="L24:L25"/>
    <mergeCell ref="M24:M25"/>
    <mergeCell ref="N24:N25"/>
    <mergeCell ref="DI16:DI17"/>
    <mergeCell ref="A21:A22"/>
    <mergeCell ref="B21:B22"/>
    <mergeCell ref="C21:C22"/>
    <mergeCell ref="E21:E22"/>
    <mergeCell ref="F21:F22"/>
    <mergeCell ref="G21:G22"/>
    <mergeCell ref="H21:H22"/>
    <mergeCell ref="I21:I22"/>
    <mergeCell ref="J21:J22"/>
    <mergeCell ref="DC16:DC17"/>
    <mergeCell ref="DD16:DD17"/>
    <mergeCell ref="DE16:DE17"/>
    <mergeCell ref="DF16:DF17"/>
    <mergeCell ref="DG16:DG17"/>
    <mergeCell ref="DH16:DH17"/>
    <mergeCell ref="CW16:CW17"/>
    <mergeCell ref="CX16:CX17"/>
    <mergeCell ref="CY16:CY17"/>
    <mergeCell ref="CZ16:CZ17"/>
    <mergeCell ref="DA16:DA17"/>
    <mergeCell ref="DB16:DB17"/>
    <mergeCell ref="CQ16:CQ17"/>
    <mergeCell ref="CR16:CR17"/>
    <mergeCell ref="CS16:CS17"/>
    <mergeCell ref="CT16:CT17"/>
    <mergeCell ref="CU16:CU17"/>
    <mergeCell ref="CV16:CV17"/>
    <mergeCell ref="CK16:CK17"/>
    <mergeCell ref="CL16:CL17"/>
    <mergeCell ref="CM16:CM17"/>
    <mergeCell ref="CN16:CN17"/>
    <mergeCell ref="CO16:CO17"/>
    <mergeCell ref="CP16:CP17"/>
    <mergeCell ref="CE16:CE17"/>
    <mergeCell ref="CF16:CF17"/>
    <mergeCell ref="CG16:CG17"/>
    <mergeCell ref="CH16:CH17"/>
    <mergeCell ref="CI16:CI17"/>
    <mergeCell ref="CJ16:CJ17"/>
    <mergeCell ref="BY16:BY17"/>
    <mergeCell ref="BZ16:BZ17"/>
    <mergeCell ref="CA16:CA17"/>
    <mergeCell ref="CB16:CB17"/>
    <mergeCell ref="CC16:CC17"/>
    <mergeCell ref="CD16:CD17"/>
    <mergeCell ref="BS16:BS17"/>
    <mergeCell ref="BT16:BT17"/>
    <mergeCell ref="BU16:BU17"/>
    <mergeCell ref="BV16:BV17"/>
    <mergeCell ref="BW16:BW17"/>
    <mergeCell ref="BX16:BX17"/>
    <mergeCell ref="BM16:BM17"/>
    <mergeCell ref="BN16:BN17"/>
    <mergeCell ref="BO16:BO17"/>
    <mergeCell ref="BP16:BP17"/>
    <mergeCell ref="BQ16:BQ17"/>
    <mergeCell ref="BR16:BR17"/>
    <mergeCell ref="BG16:BG17"/>
    <mergeCell ref="BH16:BH17"/>
    <mergeCell ref="BI16:BI17"/>
    <mergeCell ref="BJ16:BJ17"/>
    <mergeCell ref="BK16:BK17"/>
    <mergeCell ref="BL16:BL17"/>
    <mergeCell ref="BA16:BA17"/>
    <mergeCell ref="BB16:BB17"/>
    <mergeCell ref="BC16:BC17"/>
    <mergeCell ref="BD16:BD17"/>
    <mergeCell ref="BE16:BE17"/>
    <mergeCell ref="BF16:BF17"/>
    <mergeCell ref="AU16:AU17"/>
    <mergeCell ref="AV16:AV17"/>
    <mergeCell ref="AW16:AW17"/>
    <mergeCell ref="AX16:AX17"/>
    <mergeCell ref="AY16:AY17"/>
    <mergeCell ref="AZ16:AZ17"/>
    <mergeCell ref="AO16:AO17"/>
    <mergeCell ref="AP16:AP17"/>
    <mergeCell ref="AQ16:AQ17"/>
    <mergeCell ref="AR16:AR17"/>
    <mergeCell ref="AS16:AS17"/>
    <mergeCell ref="AT16:AT17"/>
    <mergeCell ref="AI16:AI17"/>
    <mergeCell ref="AJ16:AJ17"/>
    <mergeCell ref="AK16:AK17"/>
    <mergeCell ref="AL16:AL17"/>
    <mergeCell ref="AM16:AM17"/>
    <mergeCell ref="AN16:AN17"/>
    <mergeCell ref="AC16:AC17"/>
    <mergeCell ref="AD16:AD17"/>
    <mergeCell ref="AE16:AE17"/>
    <mergeCell ref="AF16:AF17"/>
    <mergeCell ref="AG16:AG17"/>
    <mergeCell ref="AH16:AH17"/>
    <mergeCell ref="W16:W17"/>
    <mergeCell ref="X16:X17"/>
    <mergeCell ref="Y16:Y17"/>
    <mergeCell ref="Z16:Z17"/>
    <mergeCell ref="AA16:AA17"/>
    <mergeCell ref="AB16:AB17"/>
    <mergeCell ref="Q16:Q17"/>
    <mergeCell ref="R16:R17"/>
    <mergeCell ref="S16:S17"/>
    <mergeCell ref="T16:T17"/>
    <mergeCell ref="U16:U17"/>
    <mergeCell ref="V16:V17"/>
    <mergeCell ref="K16:K17"/>
    <mergeCell ref="L16:L17"/>
    <mergeCell ref="M16:M17"/>
    <mergeCell ref="N16:N17"/>
    <mergeCell ref="O16:O17"/>
    <mergeCell ref="P16:P17"/>
    <mergeCell ref="DI11:DI12"/>
    <mergeCell ref="A16:A17"/>
    <mergeCell ref="B16:B17"/>
    <mergeCell ref="C16:C17"/>
    <mergeCell ref="E16:E17"/>
    <mergeCell ref="F16:F17"/>
    <mergeCell ref="G16:G17"/>
    <mergeCell ref="H16:H17"/>
    <mergeCell ref="I16:I17"/>
    <mergeCell ref="J16:J17"/>
    <mergeCell ref="DC11:DC12"/>
    <mergeCell ref="DD11:DD12"/>
    <mergeCell ref="DE11:DE12"/>
    <mergeCell ref="DF11:DF12"/>
    <mergeCell ref="DG11:DG12"/>
    <mergeCell ref="DH11:DH12"/>
    <mergeCell ref="CW11:CW12"/>
    <mergeCell ref="CX11:CX12"/>
    <mergeCell ref="CY11:CY12"/>
    <mergeCell ref="CZ11:CZ12"/>
    <mergeCell ref="DA11:DA12"/>
    <mergeCell ref="DB11:DB12"/>
    <mergeCell ref="CQ11:CQ12"/>
    <mergeCell ref="CR11:CR12"/>
    <mergeCell ref="CS11:CS12"/>
    <mergeCell ref="CT11:CT12"/>
    <mergeCell ref="CU11:CU12"/>
    <mergeCell ref="CV11:CV12"/>
    <mergeCell ref="CK11:CK12"/>
    <mergeCell ref="CL11:CL12"/>
    <mergeCell ref="CM11:CM12"/>
    <mergeCell ref="CN11:CN12"/>
    <mergeCell ref="CO11:CO12"/>
    <mergeCell ref="CP11:CP12"/>
    <mergeCell ref="CE11:CE12"/>
    <mergeCell ref="CF11:CF12"/>
    <mergeCell ref="CG11:CG12"/>
    <mergeCell ref="CH11:CH12"/>
    <mergeCell ref="CI11:CI12"/>
    <mergeCell ref="CJ11:CJ12"/>
    <mergeCell ref="BY11:BY12"/>
    <mergeCell ref="BZ11:BZ12"/>
    <mergeCell ref="CA11:CA12"/>
    <mergeCell ref="CB11:CB12"/>
    <mergeCell ref="CC11:CC12"/>
    <mergeCell ref="CD11:CD12"/>
    <mergeCell ref="BS11:BS12"/>
    <mergeCell ref="BT11:BT12"/>
    <mergeCell ref="BU11:BU12"/>
    <mergeCell ref="BV11:BV12"/>
    <mergeCell ref="BW11:BW12"/>
    <mergeCell ref="BX11:BX12"/>
    <mergeCell ref="BM11:BM12"/>
    <mergeCell ref="BN11:BN12"/>
    <mergeCell ref="BO11:BO12"/>
    <mergeCell ref="BP11:BP12"/>
    <mergeCell ref="BQ11:BQ12"/>
    <mergeCell ref="BR11:BR12"/>
    <mergeCell ref="BG11:BG12"/>
    <mergeCell ref="BH11:BH12"/>
    <mergeCell ref="BI11:BI12"/>
    <mergeCell ref="BJ11:BJ12"/>
    <mergeCell ref="BK11:BK12"/>
    <mergeCell ref="BL11:BL12"/>
    <mergeCell ref="BA11:BA12"/>
    <mergeCell ref="BB11:BB12"/>
    <mergeCell ref="BC11:BC12"/>
    <mergeCell ref="BD11:BD12"/>
    <mergeCell ref="BE11:BE12"/>
    <mergeCell ref="BF11:BF12"/>
    <mergeCell ref="AU11:AU12"/>
    <mergeCell ref="AV11:AV12"/>
    <mergeCell ref="AW11:AW12"/>
    <mergeCell ref="AX11:AX12"/>
    <mergeCell ref="AY11:AY12"/>
    <mergeCell ref="AZ11:AZ12"/>
    <mergeCell ref="AO11:AO12"/>
    <mergeCell ref="AP11:AP12"/>
    <mergeCell ref="AQ11:AQ12"/>
    <mergeCell ref="AR11:AR12"/>
    <mergeCell ref="AS11:AS12"/>
    <mergeCell ref="AT11:AT12"/>
    <mergeCell ref="AI11:AI12"/>
    <mergeCell ref="AJ11:AJ12"/>
    <mergeCell ref="AK11:AK12"/>
    <mergeCell ref="AL11:AL12"/>
    <mergeCell ref="AM11:AM12"/>
    <mergeCell ref="AN11:AN12"/>
    <mergeCell ref="AC11:AC12"/>
    <mergeCell ref="AD11:AD12"/>
    <mergeCell ref="AE11:AE12"/>
    <mergeCell ref="AF11:AF12"/>
    <mergeCell ref="AG11:AG12"/>
    <mergeCell ref="AH11:AH12"/>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DG4:DI4"/>
    <mergeCell ref="A11:A12"/>
    <mergeCell ref="B11:B12"/>
    <mergeCell ref="C11:C12"/>
    <mergeCell ref="E11:E12"/>
    <mergeCell ref="F11:F12"/>
    <mergeCell ref="G11:G12"/>
    <mergeCell ref="H11:H12"/>
    <mergeCell ref="I11:I12"/>
    <mergeCell ref="J11:J12"/>
    <mergeCell ref="CO4:CQ4"/>
    <mergeCell ref="CR4:CT4"/>
    <mergeCell ref="CU4:CW4"/>
    <mergeCell ref="CX4:CZ4"/>
    <mergeCell ref="DA4:DC4"/>
    <mergeCell ref="DD4:DF4"/>
    <mergeCell ref="BW4:BY4"/>
    <mergeCell ref="BZ4:CB4"/>
    <mergeCell ref="CC4:CE4"/>
    <mergeCell ref="CF4:CH4"/>
    <mergeCell ref="CI4:CK4"/>
    <mergeCell ref="CL4:CN4"/>
    <mergeCell ref="BE4:BG4"/>
    <mergeCell ref="BH4:BJ4"/>
    <mergeCell ref="BK4:BM4"/>
    <mergeCell ref="BN4:BP4"/>
    <mergeCell ref="BQ4:BS4"/>
    <mergeCell ref="BT4:BV4"/>
    <mergeCell ref="AM4:AO4"/>
    <mergeCell ref="AP4:AR4"/>
    <mergeCell ref="AS4:AU4"/>
    <mergeCell ref="AV4:AX4"/>
    <mergeCell ref="AY4:BA4"/>
    <mergeCell ref="BB4:BD4"/>
    <mergeCell ref="AD4:AF4"/>
    <mergeCell ref="AG4:AI4"/>
    <mergeCell ref="AJ4:AL4"/>
    <mergeCell ref="G4:G5"/>
    <mergeCell ref="H4:I4"/>
    <mergeCell ref="J4:K4"/>
    <mergeCell ref="L4:N4"/>
    <mergeCell ref="O4:Q4"/>
    <mergeCell ref="R4:T4"/>
    <mergeCell ref="A4:A5"/>
    <mergeCell ref="B4:B5"/>
    <mergeCell ref="C4:C5"/>
    <mergeCell ref="D4:D5"/>
    <mergeCell ref="E4:E5"/>
    <mergeCell ref="F4:F5"/>
    <mergeCell ref="U4:W4"/>
    <mergeCell ref="X4:Z4"/>
    <mergeCell ref="AA4:AC4"/>
  </mergeCells>
  <conditionalFormatting sqref="H29:I29 H51:I51 H113:I113 H44:I45 H47:I47 H115:I115 H13:I15 H8:I11 H118:I119 H53:I53 H55:I59 H32:I40">
    <cfRule type="cellIs" dxfId="235" priority="208" operator="between">
      <formula>0</formula>
      <formula>0</formula>
    </cfRule>
  </conditionalFormatting>
  <conditionalFormatting sqref="H18:I20">
    <cfRule type="cellIs" dxfId="234" priority="207" operator="between">
      <formula>0</formula>
      <formula>0</formula>
    </cfRule>
  </conditionalFormatting>
  <conditionalFormatting sqref="H23:I23">
    <cfRule type="cellIs" dxfId="233" priority="206" operator="between">
      <formula>0</formula>
      <formula>0</formula>
    </cfRule>
  </conditionalFormatting>
  <conditionalFormatting sqref="H61:I64">
    <cfRule type="cellIs" dxfId="232" priority="205" operator="between">
      <formula>0</formula>
      <formula>0</formula>
    </cfRule>
  </conditionalFormatting>
  <conditionalFormatting sqref="H66:I69">
    <cfRule type="cellIs" dxfId="231" priority="204" operator="between">
      <formula>0</formula>
      <formula>0</formula>
    </cfRule>
  </conditionalFormatting>
  <conditionalFormatting sqref="H70:I70 H72:I72">
    <cfRule type="cellIs" dxfId="230" priority="203" operator="between">
      <formula>0</formula>
      <formula>0</formula>
    </cfRule>
  </conditionalFormatting>
  <conditionalFormatting sqref="H76:I78">
    <cfRule type="cellIs" dxfId="229" priority="202" operator="between">
      <formula>0</formula>
      <formula>0</formula>
    </cfRule>
  </conditionalFormatting>
  <conditionalFormatting sqref="H79:I88 H92:I94">
    <cfRule type="cellIs" dxfId="228" priority="201" operator="between">
      <formula>0</formula>
      <formula>0</formula>
    </cfRule>
  </conditionalFormatting>
  <conditionalFormatting sqref="H97:I97 H99:I100">
    <cfRule type="cellIs" dxfId="227" priority="200" operator="between">
      <formula>0</formula>
      <formula>0</formula>
    </cfRule>
  </conditionalFormatting>
  <conditionalFormatting sqref="H104:I107">
    <cfRule type="cellIs" dxfId="226" priority="199" operator="between">
      <formula>0</formula>
      <formula>0</formula>
    </cfRule>
  </conditionalFormatting>
  <conditionalFormatting sqref="H111:I112">
    <cfRule type="cellIs" dxfId="225" priority="198" operator="between">
      <formula>0</formula>
      <formula>0</formula>
    </cfRule>
  </conditionalFormatting>
  <conditionalFormatting sqref="H133:I133">
    <cfRule type="cellIs" dxfId="224" priority="197" operator="between">
      <formula>0</formula>
      <formula>0</formula>
    </cfRule>
  </conditionalFormatting>
  <conditionalFormatting sqref="G8:G11 G32:G40">
    <cfRule type="containsErrors" dxfId="223" priority="209">
      <formula>ISERROR(G8)</formula>
    </cfRule>
  </conditionalFormatting>
  <conditionalFormatting sqref="J109:K109 J127:K127 AM123:DI125 AM26:DI27 AM127:DI127 AM109:DI109 AM22:DI22 AP42:DI43 R89:S89 R120:S120 R26:S26 R48:S48 R73:S73 R122:S122 R124:S124 R126:S126 O24:S24 J24:K24 O21:S21 O26:Q27 O42:S42 J48:K49 J73:K74 O109:Q109 J123:K125 O123:Q125 O127:Q127 J131:K132 O48:Q49 O73:Q74 J89:K90 O95:S95 J116:K117 O116:Q117 O131:Q132 T21:AL22 O16:DI16 T24:AL27 R30:AL30 T41:AL43 S41 T48:DI49 T73:DI74 T89:DI90 T108:AL109 R108:S108 T116:DI117 R116:S116 T131:DI132 R131:S131 T95:AL96 O89:Q90 T120:AL127 U23:AI23 U28:AI29 U44:AI45 U47:AI47 U50:AI53 U55:AI59 U61:AI64 U66:AI70 U72:AI72 U76:AI88 U91:AI94 U99:AI100 U102:AI102 U111:AI113 U115:AI115 U118:AI119 U128:AI128 U130:AI130 U135:AI137 AM24:DI24 U32:AL40 AM95:DI95 U97:AL97 U104:AL107 AM120:DI121 U133:AL133 J26:K26 J42:K43 O43:Q43 J13:Q15 J18:Q20 J23:Q23 J95:K95 O120:Q121 J120:K121 J8:DI11 U13:DI15 U18:DI20 AP32:DI40 AP97:DI97 AP104:DI107 AP133:DI133">
    <cfRule type="cellIs" dxfId="222" priority="196" operator="lessThanOrEqual">
      <formula>0</formula>
    </cfRule>
  </conditionalFormatting>
  <conditionalFormatting sqref="L16:N16">
    <cfRule type="cellIs" dxfId="221" priority="195" operator="lessThanOrEqual">
      <formula>0</formula>
    </cfRule>
  </conditionalFormatting>
  <conditionalFormatting sqref="L21:N21">
    <cfRule type="cellIs" dxfId="220" priority="194" operator="lessThanOrEqual">
      <formula>0</formula>
    </cfRule>
  </conditionalFormatting>
  <conditionalFormatting sqref="L24:N24">
    <cfRule type="cellIs" dxfId="219" priority="193" operator="lessThanOrEqual">
      <formula>0</formula>
    </cfRule>
  </conditionalFormatting>
  <conditionalFormatting sqref="L26:N26">
    <cfRule type="cellIs" dxfId="218" priority="192" operator="lessThanOrEqual">
      <formula>0</formula>
    </cfRule>
  </conditionalFormatting>
  <conditionalFormatting sqref="L42:N42">
    <cfRule type="cellIs" dxfId="217" priority="191" operator="lessThanOrEqual">
      <formula>0</formula>
    </cfRule>
  </conditionalFormatting>
  <conditionalFormatting sqref="L48:N48">
    <cfRule type="cellIs" dxfId="216" priority="190" operator="lessThanOrEqual">
      <formula>0</formula>
    </cfRule>
  </conditionalFormatting>
  <conditionalFormatting sqref="L73:N73">
    <cfRule type="cellIs" dxfId="215" priority="189" operator="lessThanOrEqual">
      <formula>0</formula>
    </cfRule>
  </conditionalFormatting>
  <conditionalFormatting sqref="L89:N89">
    <cfRule type="cellIs" dxfId="214" priority="188" operator="lessThanOrEqual">
      <formula>0</formula>
    </cfRule>
  </conditionalFormatting>
  <conditionalFormatting sqref="L108:N108">
    <cfRule type="cellIs" dxfId="213" priority="187" operator="lessThanOrEqual">
      <formula>0</formula>
    </cfRule>
  </conditionalFormatting>
  <conditionalFormatting sqref="L116:N116">
    <cfRule type="cellIs" dxfId="212" priority="186" operator="lessThanOrEqual">
      <formula>0</formula>
    </cfRule>
  </conditionalFormatting>
  <conditionalFormatting sqref="L120:N120">
    <cfRule type="cellIs" dxfId="211" priority="185" operator="lessThanOrEqual">
      <formula>0</formula>
    </cfRule>
  </conditionalFormatting>
  <conditionalFormatting sqref="L122:N122">
    <cfRule type="cellIs" dxfId="210" priority="184" operator="lessThanOrEqual">
      <formula>0</formula>
    </cfRule>
  </conditionalFormatting>
  <conditionalFormatting sqref="L124:N124">
    <cfRule type="cellIs" dxfId="209" priority="183" operator="lessThanOrEqual">
      <formula>0</formula>
    </cfRule>
  </conditionalFormatting>
  <conditionalFormatting sqref="L126:N126">
    <cfRule type="cellIs" dxfId="208" priority="182" operator="lessThanOrEqual">
      <formula>0</formula>
    </cfRule>
  </conditionalFormatting>
  <conditionalFormatting sqref="L131:N131">
    <cfRule type="cellIs" dxfId="207" priority="181" operator="lessThanOrEqual">
      <formula>0</formula>
    </cfRule>
  </conditionalFormatting>
  <conditionalFormatting sqref="L30:N30">
    <cfRule type="cellIs" dxfId="206" priority="180" operator="lessThanOrEqual">
      <formula>0</formula>
    </cfRule>
  </conditionalFormatting>
  <conditionalFormatting sqref="L95:N95">
    <cfRule type="cellIs" dxfId="205" priority="179" operator="lessThanOrEqual">
      <formula>0</formula>
    </cfRule>
  </conditionalFormatting>
  <conditionalFormatting sqref="R13:T15">
    <cfRule type="cellIs" dxfId="204" priority="178" operator="lessThanOrEqual">
      <formula>0</formula>
    </cfRule>
  </conditionalFormatting>
  <conditionalFormatting sqref="R18:T20">
    <cfRule type="cellIs" dxfId="203" priority="177" operator="lessThanOrEqual">
      <formula>0</formula>
    </cfRule>
  </conditionalFormatting>
  <conditionalFormatting sqref="R23:T23">
    <cfRule type="cellIs" dxfId="202" priority="176" operator="lessThanOrEqual">
      <formula>0</formula>
    </cfRule>
  </conditionalFormatting>
  <conditionalFormatting sqref="R28:T29">
    <cfRule type="cellIs" dxfId="201" priority="175" operator="lessThanOrEqual">
      <formula>0</formula>
    </cfRule>
  </conditionalFormatting>
  <conditionalFormatting sqref="R32:T40">
    <cfRule type="cellIs" dxfId="200" priority="174" operator="lessThanOrEqual">
      <formula>0</formula>
    </cfRule>
  </conditionalFormatting>
  <conditionalFormatting sqref="R44:T45">
    <cfRule type="cellIs" dxfId="199" priority="173" operator="lessThanOrEqual">
      <formula>0</formula>
    </cfRule>
  </conditionalFormatting>
  <conditionalFormatting sqref="R47:T47">
    <cfRule type="cellIs" dxfId="198" priority="172" operator="lessThanOrEqual">
      <formula>0</formula>
    </cfRule>
  </conditionalFormatting>
  <conditionalFormatting sqref="R50:T53">
    <cfRule type="cellIs" dxfId="197" priority="171" operator="lessThanOrEqual">
      <formula>0</formula>
    </cfRule>
  </conditionalFormatting>
  <conditionalFormatting sqref="R55:T59 R61:T64 R72:T72 R66:T70">
    <cfRule type="cellIs" dxfId="196" priority="170" operator="lessThanOrEqual">
      <formula>0</formula>
    </cfRule>
  </conditionalFormatting>
  <conditionalFormatting sqref="R76:T88">
    <cfRule type="cellIs" dxfId="195" priority="169" operator="lessThanOrEqual">
      <formula>0</formula>
    </cfRule>
  </conditionalFormatting>
  <conditionalFormatting sqref="R91:T94">
    <cfRule type="cellIs" dxfId="194" priority="168" operator="lessThanOrEqual">
      <formula>0</formula>
    </cfRule>
  </conditionalFormatting>
  <conditionalFormatting sqref="R97:T97">
    <cfRule type="cellIs" dxfId="193" priority="167" operator="lessThanOrEqual">
      <formula>0</formula>
    </cfRule>
  </conditionalFormatting>
  <conditionalFormatting sqref="R99:T100">
    <cfRule type="cellIs" dxfId="192" priority="166" operator="lessThanOrEqual">
      <formula>0</formula>
    </cfRule>
  </conditionalFormatting>
  <conditionalFormatting sqref="R102:T102">
    <cfRule type="cellIs" dxfId="191" priority="165" operator="lessThanOrEqual">
      <formula>0</formula>
    </cfRule>
  </conditionalFormatting>
  <conditionalFormatting sqref="R104:T107">
    <cfRule type="cellIs" dxfId="190" priority="164" operator="lessThanOrEqual">
      <formula>0</formula>
    </cfRule>
  </conditionalFormatting>
  <conditionalFormatting sqref="R111:T113">
    <cfRule type="cellIs" dxfId="189" priority="163" operator="lessThanOrEqual">
      <formula>0</formula>
    </cfRule>
  </conditionalFormatting>
  <conditionalFormatting sqref="R115:T115">
    <cfRule type="cellIs" dxfId="188" priority="162" operator="lessThanOrEqual">
      <formula>0</formula>
    </cfRule>
  </conditionalFormatting>
  <conditionalFormatting sqref="R118:T119">
    <cfRule type="cellIs" dxfId="187" priority="161" operator="lessThanOrEqual">
      <formula>0</formula>
    </cfRule>
  </conditionalFormatting>
  <conditionalFormatting sqref="R128:T128">
    <cfRule type="cellIs" dxfId="186" priority="160" operator="lessThanOrEqual">
      <formula>0</formula>
    </cfRule>
  </conditionalFormatting>
  <conditionalFormatting sqref="R130:T130">
    <cfRule type="cellIs" dxfId="185" priority="159" operator="lessThanOrEqual">
      <formula>0</formula>
    </cfRule>
  </conditionalFormatting>
  <conditionalFormatting sqref="R133:T133">
    <cfRule type="cellIs" dxfId="184" priority="158" operator="lessThanOrEqual">
      <formula>0</formula>
    </cfRule>
  </conditionalFormatting>
  <conditionalFormatting sqref="R135:T137">
    <cfRule type="cellIs" dxfId="183" priority="157" operator="lessThanOrEqual">
      <formula>0</formula>
    </cfRule>
  </conditionalFormatting>
  <conditionalFormatting sqref="AJ135:AL137 AP135:DI137">
    <cfRule type="cellIs" dxfId="182" priority="138" operator="lessThanOrEqual">
      <formula>0</formula>
    </cfRule>
  </conditionalFormatting>
  <conditionalFormatting sqref="AJ23:AL23 AP23:DI23">
    <cfRule type="cellIs" dxfId="181" priority="156" operator="lessThanOrEqual">
      <formula>0</formula>
    </cfRule>
  </conditionalFormatting>
  <conditionalFormatting sqref="AJ28:AL29 AP28:DI29">
    <cfRule type="cellIs" dxfId="180" priority="155" operator="lessThanOrEqual">
      <formula>0</formula>
    </cfRule>
  </conditionalFormatting>
  <conditionalFormatting sqref="AJ44:AL45 AP44:DI45">
    <cfRule type="cellIs" dxfId="179" priority="154" operator="lessThanOrEqual">
      <formula>0</formula>
    </cfRule>
  </conditionalFormatting>
  <conditionalFormatting sqref="AJ47:AL47 AP47:DI47">
    <cfRule type="cellIs" dxfId="178" priority="153" operator="lessThanOrEqual">
      <formula>0</formula>
    </cfRule>
  </conditionalFormatting>
  <conditionalFormatting sqref="AJ50:AL53 AP50:DI53">
    <cfRule type="cellIs" dxfId="177" priority="152" operator="lessThanOrEqual">
      <formula>0</formula>
    </cfRule>
  </conditionalFormatting>
  <conditionalFormatting sqref="AJ55:AL59 AP55:DI59">
    <cfRule type="cellIs" dxfId="176" priority="151" operator="lessThanOrEqual">
      <formula>0</formula>
    </cfRule>
  </conditionalFormatting>
  <conditionalFormatting sqref="AJ61:AL64 AP61:DI64">
    <cfRule type="cellIs" dxfId="175" priority="150" operator="lessThanOrEqual">
      <formula>0</formula>
    </cfRule>
  </conditionalFormatting>
  <conditionalFormatting sqref="AJ66:AL70 AP66:DI70">
    <cfRule type="cellIs" dxfId="174" priority="149" operator="lessThanOrEqual">
      <formula>0</formula>
    </cfRule>
  </conditionalFormatting>
  <conditionalFormatting sqref="AJ72:AL72 AP72:DI72">
    <cfRule type="cellIs" dxfId="173" priority="148" operator="lessThanOrEqual">
      <formula>0</formula>
    </cfRule>
  </conditionalFormatting>
  <conditionalFormatting sqref="AJ76:AL88 AP76:DI88">
    <cfRule type="cellIs" dxfId="172" priority="147" operator="lessThanOrEqual">
      <formula>0</formula>
    </cfRule>
  </conditionalFormatting>
  <conditionalFormatting sqref="AJ91:AL94 AP91:DI94">
    <cfRule type="cellIs" dxfId="171" priority="146" operator="lessThanOrEqual">
      <formula>0</formula>
    </cfRule>
  </conditionalFormatting>
  <conditionalFormatting sqref="AJ99:AL100 AP99:DI100">
    <cfRule type="cellIs" dxfId="170" priority="145" operator="lessThanOrEqual">
      <formula>0</formula>
    </cfRule>
  </conditionalFormatting>
  <conditionalFormatting sqref="AJ102:AL102 AP102:DI102">
    <cfRule type="cellIs" dxfId="169" priority="144" operator="lessThanOrEqual">
      <formula>0</formula>
    </cfRule>
  </conditionalFormatting>
  <conditionalFormatting sqref="AJ111:AL113 AP111:DI113">
    <cfRule type="cellIs" dxfId="168" priority="143" operator="lessThanOrEqual">
      <formula>0</formula>
    </cfRule>
  </conditionalFormatting>
  <conditionalFormatting sqref="AJ115:AL115 AP115:DI115">
    <cfRule type="cellIs" dxfId="167" priority="142" operator="lessThanOrEqual">
      <formula>0</formula>
    </cfRule>
  </conditionalFormatting>
  <conditionalFormatting sqref="AJ118:AL119 AP118:DI119">
    <cfRule type="cellIs" dxfId="166" priority="141" operator="lessThanOrEqual">
      <formula>0</formula>
    </cfRule>
  </conditionalFormatting>
  <conditionalFormatting sqref="AJ128:AL128 AP128:DI128">
    <cfRule type="cellIs" dxfId="165" priority="140" operator="lessThanOrEqual">
      <formula>0</formula>
    </cfRule>
  </conditionalFormatting>
  <conditionalFormatting sqref="AJ130:AL130 AP130:DI130">
    <cfRule type="cellIs" dxfId="164" priority="139" operator="lessThanOrEqual">
      <formula>0</formula>
    </cfRule>
  </conditionalFormatting>
  <conditionalFormatting sqref="G13:G15">
    <cfRule type="containsErrors" dxfId="163" priority="137">
      <formula>ISERROR(G13)</formula>
    </cfRule>
  </conditionalFormatting>
  <conditionalFormatting sqref="G18:G20">
    <cfRule type="containsErrors" dxfId="162" priority="136">
      <formula>ISERROR(G18)</formula>
    </cfRule>
  </conditionalFormatting>
  <conditionalFormatting sqref="G23">
    <cfRule type="containsErrors" dxfId="161" priority="135">
      <formula>ISERROR(G23)</formula>
    </cfRule>
  </conditionalFormatting>
  <conditionalFormatting sqref="G28:G29">
    <cfRule type="containsErrors" dxfId="160" priority="134">
      <formula>ISERROR(G28)</formula>
    </cfRule>
  </conditionalFormatting>
  <conditionalFormatting sqref="G44:G45">
    <cfRule type="containsErrors" dxfId="159" priority="133">
      <formula>ISERROR(G44)</formula>
    </cfRule>
  </conditionalFormatting>
  <conditionalFormatting sqref="G47">
    <cfRule type="containsErrors" dxfId="158" priority="132">
      <formula>ISERROR(G47)</formula>
    </cfRule>
  </conditionalFormatting>
  <conditionalFormatting sqref="G50:G53">
    <cfRule type="containsErrors" dxfId="157" priority="131">
      <formula>ISERROR(G50)</formula>
    </cfRule>
  </conditionalFormatting>
  <conditionalFormatting sqref="G55:G59">
    <cfRule type="containsErrors" dxfId="156" priority="130">
      <formula>ISERROR(G55)</formula>
    </cfRule>
  </conditionalFormatting>
  <conditionalFormatting sqref="G61:G64">
    <cfRule type="containsErrors" dxfId="155" priority="129">
      <formula>ISERROR(G61)</formula>
    </cfRule>
  </conditionalFormatting>
  <conditionalFormatting sqref="G66:G70">
    <cfRule type="containsErrors" dxfId="154" priority="128">
      <formula>ISERROR(G66)</formula>
    </cfRule>
  </conditionalFormatting>
  <conditionalFormatting sqref="G72">
    <cfRule type="containsErrors" dxfId="153" priority="127">
      <formula>ISERROR(G72)</formula>
    </cfRule>
  </conditionalFormatting>
  <conditionalFormatting sqref="G76:G88">
    <cfRule type="containsErrors" dxfId="152" priority="126">
      <formula>ISERROR(G76)</formula>
    </cfRule>
  </conditionalFormatting>
  <conditionalFormatting sqref="G91:G94">
    <cfRule type="containsErrors" dxfId="151" priority="125">
      <formula>ISERROR(G91)</formula>
    </cfRule>
  </conditionalFormatting>
  <conditionalFormatting sqref="G97">
    <cfRule type="containsErrors" dxfId="150" priority="124">
      <formula>ISERROR(G97)</formula>
    </cfRule>
  </conditionalFormatting>
  <conditionalFormatting sqref="G99:G100">
    <cfRule type="containsErrors" dxfId="149" priority="123">
      <formula>ISERROR(G99)</formula>
    </cfRule>
  </conditionalFormatting>
  <conditionalFormatting sqref="G102">
    <cfRule type="containsErrors" dxfId="148" priority="122">
      <formula>ISERROR(G102)</formula>
    </cfRule>
  </conditionalFormatting>
  <conditionalFormatting sqref="G104:G107">
    <cfRule type="containsErrors" dxfId="147" priority="121">
      <formula>ISERROR(G104)</formula>
    </cfRule>
  </conditionalFormatting>
  <conditionalFormatting sqref="G111:G113">
    <cfRule type="containsErrors" dxfId="146" priority="120">
      <formula>ISERROR(G111)</formula>
    </cfRule>
  </conditionalFormatting>
  <conditionalFormatting sqref="G118:G119 G115">
    <cfRule type="containsErrors" dxfId="145" priority="119">
      <formula>ISERROR(G115)</formula>
    </cfRule>
  </conditionalFormatting>
  <conditionalFormatting sqref="G128">
    <cfRule type="containsErrors" dxfId="144" priority="118">
      <formula>ISERROR(G128)</formula>
    </cfRule>
  </conditionalFormatting>
  <conditionalFormatting sqref="G130">
    <cfRule type="containsErrors" dxfId="143" priority="117">
      <formula>ISERROR(G130)</formula>
    </cfRule>
  </conditionalFormatting>
  <conditionalFormatting sqref="G133">
    <cfRule type="containsErrors" dxfId="142" priority="116">
      <formula>ISERROR(G133)</formula>
    </cfRule>
  </conditionalFormatting>
  <conditionalFormatting sqref="G135:G137">
    <cfRule type="containsErrors" dxfId="141" priority="115">
      <formula>ISERROR(G135)</formula>
    </cfRule>
  </conditionalFormatting>
  <conditionalFormatting sqref="H16:I16">
    <cfRule type="cellIs" dxfId="140" priority="114" operator="between">
      <formula>0</formula>
      <formula>0</formula>
    </cfRule>
  </conditionalFormatting>
  <conditionalFormatting sqref="H21:I21">
    <cfRule type="cellIs" dxfId="139" priority="113" operator="between">
      <formula>0</formula>
      <formula>0</formula>
    </cfRule>
  </conditionalFormatting>
  <conditionalFormatting sqref="H24:I24">
    <cfRule type="cellIs" dxfId="138" priority="112" operator="between">
      <formula>0</formula>
      <formula>0</formula>
    </cfRule>
  </conditionalFormatting>
  <conditionalFormatting sqref="H26:I26">
    <cfRule type="cellIs" dxfId="137" priority="111" operator="between">
      <formula>0</formula>
      <formula>0</formula>
    </cfRule>
  </conditionalFormatting>
  <conditionalFormatting sqref="H48:I48">
    <cfRule type="cellIs" dxfId="136" priority="110" operator="between">
      <formula>0</formula>
      <formula>0</formula>
    </cfRule>
  </conditionalFormatting>
  <conditionalFormatting sqref="H73:I73">
    <cfRule type="cellIs" dxfId="135" priority="109" operator="between">
      <formula>0</formula>
      <formula>0</formula>
    </cfRule>
  </conditionalFormatting>
  <conditionalFormatting sqref="H89:I89">
    <cfRule type="cellIs" dxfId="134" priority="108" operator="between">
      <formula>0</formula>
      <formula>0</formula>
    </cfRule>
  </conditionalFormatting>
  <conditionalFormatting sqref="H95:I95">
    <cfRule type="cellIs" dxfId="133" priority="107" operator="between">
      <formula>0</formula>
      <formula>0</formula>
    </cfRule>
  </conditionalFormatting>
  <conditionalFormatting sqref="H108:I108">
    <cfRule type="cellIs" dxfId="132" priority="106" operator="between">
      <formula>0</formula>
      <formula>0</formula>
    </cfRule>
  </conditionalFormatting>
  <conditionalFormatting sqref="H116:I116">
    <cfRule type="cellIs" dxfId="131" priority="105" operator="between">
      <formula>0</formula>
      <formula>0</formula>
    </cfRule>
  </conditionalFormatting>
  <conditionalFormatting sqref="H120:I120">
    <cfRule type="cellIs" dxfId="130" priority="104" operator="between">
      <formula>0</formula>
      <formula>0</formula>
    </cfRule>
  </conditionalFormatting>
  <conditionalFormatting sqref="H122:I122">
    <cfRule type="cellIs" dxfId="129" priority="103" operator="between">
      <formula>0</formula>
      <formula>0</formula>
    </cfRule>
  </conditionalFormatting>
  <conditionalFormatting sqref="H124:I124">
    <cfRule type="cellIs" dxfId="128" priority="102" operator="between">
      <formula>0</formula>
      <formula>0</formula>
    </cfRule>
  </conditionalFormatting>
  <conditionalFormatting sqref="H126:I126">
    <cfRule type="cellIs" dxfId="127" priority="101" operator="between">
      <formula>0</formula>
      <formula>0</formula>
    </cfRule>
  </conditionalFormatting>
  <conditionalFormatting sqref="H131:I131">
    <cfRule type="cellIs" dxfId="126" priority="100" operator="between">
      <formula>0</formula>
      <formula>0</formula>
    </cfRule>
  </conditionalFormatting>
  <conditionalFormatting sqref="G16">
    <cfRule type="containsErrors" dxfId="125" priority="99">
      <formula>ISERROR(G16)</formula>
    </cfRule>
  </conditionalFormatting>
  <conditionalFormatting sqref="G21">
    <cfRule type="containsErrors" dxfId="124" priority="98">
      <formula>ISERROR(G21)</formula>
    </cfRule>
  </conditionalFormatting>
  <conditionalFormatting sqref="G24">
    <cfRule type="containsErrors" dxfId="123" priority="97">
      <formula>ISERROR(G24)</formula>
    </cfRule>
  </conditionalFormatting>
  <conditionalFormatting sqref="G26">
    <cfRule type="containsErrors" dxfId="122" priority="96">
      <formula>ISERROR(G26)</formula>
    </cfRule>
  </conditionalFormatting>
  <conditionalFormatting sqref="G42">
    <cfRule type="containsErrors" dxfId="121" priority="95">
      <formula>ISERROR(G42)</formula>
    </cfRule>
  </conditionalFormatting>
  <conditionalFormatting sqref="G48">
    <cfRule type="containsErrors" dxfId="120" priority="94">
      <formula>ISERROR(G48)</formula>
    </cfRule>
  </conditionalFormatting>
  <conditionalFormatting sqref="G73">
    <cfRule type="containsErrors" dxfId="119" priority="93">
      <formula>ISERROR(G73)</formula>
    </cfRule>
  </conditionalFormatting>
  <conditionalFormatting sqref="G89">
    <cfRule type="containsErrors" dxfId="118" priority="92">
      <formula>ISERROR(G89)</formula>
    </cfRule>
  </conditionalFormatting>
  <conditionalFormatting sqref="G95">
    <cfRule type="containsErrors" dxfId="117" priority="91">
      <formula>ISERROR(G95)</formula>
    </cfRule>
  </conditionalFormatting>
  <conditionalFormatting sqref="G108">
    <cfRule type="containsErrors" dxfId="116" priority="90">
      <formula>ISERROR(G108)</formula>
    </cfRule>
  </conditionalFormatting>
  <conditionalFormatting sqref="G116">
    <cfRule type="containsErrors" dxfId="115" priority="89">
      <formula>ISERROR(G116)</formula>
    </cfRule>
  </conditionalFormatting>
  <conditionalFormatting sqref="G120">
    <cfRule type="containsErrors" dxfId="114" priority="88">
      <formula>ISERROR(G120)</formula>
    </cfRule>
  </conditionalFormatting>
  <conditionalFormatting sqref="G122">
    <cfRule type="containsErrors" dxfId="113" priority="87">
      <formula>ISERROR(G122)</formula>
    </cfRule>
  </conditionalFormatting>
  <conditionalFormatting sqref="G124">
    <cfRule type="containsErrors" dxfId="112" priority="86">
      <formula>ISERROR(G124)</formula>
    </cfRule>
  </conditionalFormatting>
  <conditionalFormatting sqref="G126">
    <cfRule type="containsErrors" dxfId="111" priority="85">
      <formula>ISERROR(G126)</formula>
    </cfRule>
  </conditionalFormatting>
  <conditionalFormatting sqref="G131">
    <cfRule type="containsErrors" dxfId="110" priority="84">
      <formula>ISERROR(G131)</formula>
    </cfRule>
  </conditionalFormatting>
  <conditionalFormatting sqref="H28:I28">
    <cfRule type="cellIs" dxfId="109" priority="83" operator="between">
      <formula>0</formula>
      <formula>0</formula>
    </cfRule>
  </conditionalFormatting>
  <conditionalFormatting sqref="H50:I50">
    <cfRule type="cellIs" dxfId="108" priority="82" operator="between">
      <formula>0</formula>
      <formula>0</formula>
    </cfRule>
  </conditionalFormatting>
  <conditionalFormatting sqref="H52:I52">
    <cfRule type="cellIs" dxfId="107" priority="81" operator="between">
      <formula>0</formula>
      <formula>0</formula>
    </cfRule>
  </conditionalFormatting>
  <conditionalFormatting sqref="H91:I91">
    <cfRule type="cellIs" dxfId="106" priority="80" operator="between">
      <formula>0</formula>
      <formula>0</formula>
    </cfRule>
  </conditionalFormatting>
  <conditionalFormatting sqref="H102:I102">
    <cfRule type="cellIs" dxfId="105" priority="79" operator="between">
      <formula>0</formula>
      <formula>0</formula>
    </cfRule>
  </conditionalFormatting>
  <conditionalFormatting sqref="H128:I128">
    <cfRule type="cellIs" dxfId="104" priority="78" operator="between">
      <formula>0</formula>
      <formula>0</formula>
    </cfRule>
  </conditionalFormatting>
  <conditionalFormatting sqref="H130:I130">
    <cfRule type="cellIs" dxfId="103" priority="77" operator="between">
      <formula>0</formula>
      <formula>0</formula>
    </cfRule>
  </conditionalFormatting>
  <conditionalFormatting sqref="J16:K16">
    <cfRule type="cellIs" dxfId="102" priority="76" operator="lessThanOrEqual">
      <formula>0</formula>
    </cfRule>
  </conditionalFormatting>
  <conditionalFormatting sqref="J21:K21">
    <cfRule type="cellIs" dxfId="101" priority="75" operator="lessThanOrEqual">
      <formula>0</formula>
    </cfRule>
  </conditionalFormatting>
  <conditionalFormatting sqref="H135:I137">
    <cfRule type="cellIs" dxfId="100" priority="74" operator="between">
      <formula>0</formula>
      <formula>0</formula>
    </cfRule>
  </conditionalFormatting>
  <conditionalFormatting sqref="U31:AL31 AP31:DI31">
    <cfRule type="cellIs" dxfId="99" priority="73" operator="lessThanOrEqual">
      <formula>0</formula>
    </cfRule>
  </conditionalFormatting>
  <conditionalFormatting sqref="R31:T31">
    <cfRule type="cellIs" dxfId="98" priority="72" operator="lessThanOrEqual">
      <formula>0</formula>
    </cfRule>
  </conditionalFormatting>
  <conditionalFormatting sqref="G31">
    <cfRule type="containsErrors" dxfId="97" priority="71">
      <formula>ISERROR(G31)</formula>
    </cfRule>
  </conditionalFormatting>
  <conditionalFormatting sqref="J31:P31">
    <cfRule type="cellIs" dxfId="96" priority="70" operator="lessThanOrEqual">
      <formula>0</formula>
    </cfRule>
  </conditionalFormatting>
  <conditionalFormatting sqref="J28:Q29">
    <cfRule type="cellIs" dxfId="95" priority="69" operator="lessThanOrEqual">
      <formula>0</formula>
    </cfRule>
  </conditionalFormatting>
  <conditionalFormatting sqref="Q31 J32:Q40">
    <cfRule type="cellIs" dxfId="94" priority="68" operator="lessThanOrEqual">
      <formula>0</formula>
    </cfRule>
  </conditionalFormatting>
  <conditionalFormatting sqref="J44:Q44">
    <cfRule type="cellIs" dxfId="93" priority="67" operator="lessThanOrEqual">
      <formula>0</formula>
    </cfRule>
  </conditionalFormatting>
  <conditionalFormatting sqref="J45:Q45">
    <cfRule type="cellIs" dxfId="92" priority="66" operator="lessThanOrEqual">
      <formula>0</formula>
    </cfRule>
  </conditionalFormatting>
  <conditionalFormatting sqref="J47:Q47">
    <cfRule type="cellIs" dxfId="91" priority="65" operator="lessThanOrEqual">
      <formula>0</formula>
    </cfRule>
  </conditionalFormatting>
  <conditionalFormatting sqref="J50:Q50">
    <cfRule type="cellIs" dxfId="90" priority="64" operator="lessThanOrEqual">
      <formula>0</formula>
    </cfRule>
  </conditionalFormatting>
  <conditionalFormatting sqref="J51:Q51">
    <cfRule type="cellIs" dxfId="89" priority="63" operator="lessThanOrEqual">
      <formula>0</formula>
    </cfRule>
  </conditionalFormatting>
  <conditionalFormatting sqref="J52:Q52">
    <cfRule type="cellIs" dxfId="88" priority="62" operator="lessThanOrEqual">
      <formula>0</formula>
    </cfRule>
  </conditionalFormatting>
  <conditionalFormatting sqref="J53:Q53">
    <cfRule type="cellIs" dxfId="87" priority="61" operator="lessThanOrEqual">
      <formula>0</formula>
    </cfRule>
  </conditionalFormatting>
  <conditionalFormatting sqref="J55:Q55">
    <cfRule type="cellIs" dxfId="86" priority="60" operator="lessThanOrEqual">
      <formula>0</formula>
    </cfRule>
  </conditionalFormatting>
  <conditionalFormatting sqref="J56:Q56">
    <cfRule type="cellIs" dxfId="85" priority="59" operator="lessThanOrEqual">
      <formula>0</formula>
    </cfRule>
  </conditionalFormatting>
  <conditionalFormatting sqref="J57:Q57">
    <cfRule type="cellIs" dxfId="84" priority="58" operator="lessThanOrEqual">
      <formula>0</formula>
    </cfRule>
  </conditionalFormatting>
  <conditionalFormatting sqref="J58:Q58">
    <cfRule type="cellIs" dxfId="83" priority="57" operator="lessThanOrEqual">
      <formula>0</formula>
    </cfRule>
  </conditionalFormatting>
  <conditionalFormatting sqref="J59:Q59">
    <cfRule type="cellIs" dxfId="82" priority="56" operator="lessThanOrEqual">
      <formula>0</formula>
    </cfRule>
  </conditionalFormatting>
  <conditionalFormatting sqref="J61:Q61">
    <cfRule type="cellIs" dxfId="81" priority="55" operator="lessThanOrEqual">
      <formula>0</formula>
    </cfRule>
  </conditionalFormatting>
  <conditionalFormatting sqref="J62:Q62">
    <cfRule type="cellIs" dxfId="80" priority="54" operator="lessThanOrEqual">
      <formula>0</formula>
    </cfRule>
  </conditionalFormatting>
  <conditionalFormatting sqref="J63:Q63">
    <cfRule type="cellIs" dxfId="79" priority="53" operator="lessThanOrEqual">
      <formula>0</formula>
    </cfRule>
  </conditionalFormatting>
  <conditionalFormatting sqref="J64:Q64">
    <cfRule type="cellIs" dxfId="78" priority="52" operator="lessThanOrEqual">
      <formula>0</formula>
    </cfRule>
  </conditionalFormatting>
  <conditionalFormatting sqref="J66:Q66">
    <cfRule type="cellIs" dxfId="77" priority="51" operator="lessThanOrEqual">
      <formula>0</formula>
    </cfRule>
  </conditionalFormatting>
  <conditionalFormatting sqref="J67:Q67">
    <cfRule type="cellIs" dxfId="76" priority="50" operator="lessThanOrEqual">
      <formula>0</formula>
    </cfRule>
  </conditionalFormatting>
  <conditionalFormatting sqref="J68:Q68">
    <cfRule type="cellIs" dxfId="75" priority="49" operator="lessThanOrEqual">
      <formula>0</formula>
    </cfRule>
  </conditionalFormatting>
  <conditionalFormatting sqref="J69:Q69 Q70">
    <cfRule type="cellIs" dxfId="74" priority="48" operator="lessThanOrEqual">
      <formula>0</formula>
    </cfRule>
  </conditionalFormatting>
  <conditionalFormatting sqref="J70:P70">
    <cfRule type="cellIs" dxfId="73" priority="47" operator="lessThanOrEqual">
      <formula>0</formula>
    </cfRule>
  </conditionalFormatting>
  <conditionalFormatting sqref="J72:Q72">
    <cfRule type="cellIs" dxfId="72" priority="46" operator="lessThanOrEqual">
      <formula>0</formula>
    </cfRule>
  </conditionalFormatting>
  <conditionalFormatting sqref="J76:Q76">
    <cfRule type="cellIs" dxfId="71" priority="45" operator="lessThanOrEqual">
      <formula>0</formula>
    </cfRule>
  </conditionalFormatting>
  <conditionalFormatting sqref="J77:Q77">
    <cfRule type="cellIs" dxfId="70" priority="44" operator="lessThanOrEqual">
      <formula>0</formula>
    </cfRule>
  </conditionalFormatting>
  <conditionalFormatting sqref="J78:Q78">
    <cfRule type="cellIs" dxfId="69" priority="43" operator="lessThanOrEqual">
      <formula>0</formula>
    </cfRule>
  </conditionalFormatting>
  <conditionalFormatting sqref="J79:Q79">
    <cfRule type="cellIs" dxfId="68" priority="42" operator="lessThanOrEqual">
      <formula>0</formula>
    </cfRule>
  </conditionalFormatting>
  <conditionalFormatting sqref="J80:Q80">
    <cfRule type="cellIs" dxfId="67" priority="41" operator="lessThanOrEqual">
      <formula>0</formula>
    </cfRule>
  </conditionalFormatting>
  <conditionalFormatting sqref="J81:Q81">
    <cfRule type="cellIs" dxfId="66" priority="40" operator="lessThanOrEqual">
      <formula>0</formula>
    </cfRule>
  </conditionalFormatting>
  <conditionalFormatting sqref="J82:Q88">
    <cfRule type="cellIs" dxfId="65" priority="39" operator="lessThanOrEqual">
      <formula>0</formula>
    </cfRule>
  </conditionalFormatting>
  <conditionalFormatting sqref="J91:Q94">
    <cfRule type="cellIs" dxfId="64" priority="38" operator="lessThanOrEqual">
      <formula>0</formula>
    </cfRule>
  </conditionalFormatting>
  <conditionalFormatting sqref="K97:Q97">
    <cfRule type="cellIs" dxfId="63" priority="37" operator="lessThanOrEqual">
      <formula>0</formula>
    </cfRule>
  </conditionalFormatting>
  <conditionalFormatting sqref="J99:Q100">
    <cfRule type="cellIs" dxfId="62" priority="36" operator="lessThanOrEqual">
      <formula>0</formula>
    </cfRule>
  </conditionalFormatting>
  <conditionalFormatting sqref="J102:Q102">
    <cfRule type="cellIs" dxfId="61" priority="35" operator="lessThanOrEqual">
      <formula>0</formula>
    </cfRule>
  </conditionalFormatting>
  <conditionalFormatting sqref="J104:Q107">
    <cfRule type="cellIs" dxfId="60" priority="34" operator="lessThanOrEqual">
      <formula>0</formula>
    </cfRule>
  </conditionalFormatting>
  <conditionalFormatting sqref="J111:Q113">
    <cfRule type="cellIs" dxfId="59" priority="33" operator="lessThanOrEqual">
      <formula>0</formula>
    </cfRule>
  </conditionalFormatting>
  <conditionalFormatting sqref="J115:Q115">
    <cfRule type="cellIs" dxfId="58" priority="32" operator="lessThanOrEqual">
      <formula>0</formula>
    </cfRule>
  </conditionalFormatting>
  <conditionalFormatting sqref="J118:Q119">
    <cfRule type="cellIs" dxfId="57" priority="31" operator="lessThanOrEqual">
      <formula>0</formula>
    </cfRule>
  </conditionalFormatting>
  <conditionalFormatting sqref="J128:Q128">
    <cfRule type="cellIs" dxfId="56" priority="30" operator="lessThanOrEqual">
      <formula>0</formula>
    </cfRule>
  </conditionalFormatting>
  <conditionalFormatting sqref="J130:Q130">
    <cfRule type="cellIs" dxfId="55" priority="29" operator="lessThanOrEqual">
      <formula>0</formula>
    </cfRule>
  </conditionalFormatting>
  <conditionalFormatting sqref="J133:Q133">
    <cfRule type="cellIs" dxfId="54" priority="28" operator="lessThanOrEqual">
      <formula>0</formula>
    </cfRule>
  </conditionalFormatting>
  <conditionalFormatting sqref="J135:Q137">
    <cfRule type="cellIs" dxfId="53" priority="27" operator="lessThanOrEqual">
      <formula>0</formula>
    </cfRule>
  </conditionalFormatting>
  <conditionalFormatting sqref="AM23:AO23">
    <cfRule type="cellIs" dxfId="52" priority="26" operator="lessThanOrEqual">
      <formula>0</formula>
    </cfRule>
  </conditionalFormatting>
  <conditionalFormatting sqref="AM28:AO29">
    <cfRule type="cellIs" dxfId="51" priority="25" operator="lessThanOrEqual">
      <formula>0</formula>
    </cfRule>
  </conditionalFormatting>
  <conditionalFormatting sqref="AM31:AO40">
    <cfRule type="cellIs" dxfId="50" priority="24" operator="lessThanOrEqual">
      <formula>0</formula>
    </cfRule>
  </conditionalFormatting>
  <conditionalFormatting sqref="AM42:AO45">
    <cfRule type="cellIs" dxfId="49" priority="23" operator="lessThanOrEqual">
      <formula>0</formula>
    </cfRule>
  </conditionalFormatting>
  <conditionalFormatting sqref="AM47:AO47">
    <cfRule type="cellIs" dxfId="48" priority="22" operator="lessThanOrEqual">
      <formula>0</formula>
    </cfRule>
  </conditionalFormatting>
  <conditionalFormatting sqref="AM50:AO53">
    <cfRule type="cellIs" dxfId="47" priority="21" operator="lessThanOrEqual">
      <formula>0</formula>
    </cfRule>
  </conditionalFormatting>
  <conditionalFormatting sqref="AM55:AO59">
    <cfRule type="cellIs" dxfId="46" priority="20" operator="lessThanOrEqual">
      <formula>0</formula>
    </cfRule>
  </conditionalFormatting>
  <conditionalFormatting sqref="AM61:AO64">
    <cfRule type="cellIs" dxfId="45" priority="19" operator="lessThanOrEqual">
      <formula>0</formula>
    </cfRule>
  </conditionalFormatting>
  <conditionalFormatting sqref="AM66:AO70">
    <cfRule type="cellIs" dxfId="44" priority="18" operator="lessThanOrEqual">
      <formula>0</formula>
    </cfRule>
  </conditionalFormatting>
  <conditionalFormatting sqref="AM72:AO72">
    <cfRule type="cellIs" dxfId="43" priority="17" operator="lessThanOrEqual">
      <formula>0</formula>
    </cfRule>
  </conditionalFormatting>
  <conditionalFormatting sqref="AM76:AO88">
    <cfRule type="cellIs" dxfId="42" priority="16" operator="lessThanOrEqual">
      <formula>0</formula>
    </cfRule>
  </conditionalFormatting>
  <conditionalFormatting sqref="AM91:AO91">
    <cfRule type="cellIs" dxfId="41" priority="15" operator="lessThanOrEqual">
      <formula>0</formula>
    </cfRule>
  </conditionalFormatting>
  <conditionalFormatting sqref="AM92:AO94">
    <cfRule type="cellIs" dxfId="40" priority="14" operator="lessThanOrEqual">
      <formula>0</formula>
    </cfRule>
  </conditionalFormatting>
  <conditionalFormatting sqref="AM97:AO97">
    <cfRule type="cellIs" dxfId="39" priority="13" operator="lessThanOrEqual">
      <formula>0</formula>
    </cfRule>
  </conditionalFormatting>
  <conditionalFormatting sqref="AM99:AO100">
    <cfRule type="cellIs" dxfId="38" priority="12" operator="lessThanOrEqual">
      <formula>0</formula>
    </cfRule>
  </conditionalFormatting>
  <conditionalFormatting sqref="AM102:AO102">
    <cfRule type="cellIs" dxfId="37" priority="11" operator="lessThanOrEqual">
      <formula>0</formula>
    </cfRule>
  </conditionalFormatting>
  <conditionalFormatting sqref="AM104:AO107">
    <cfRule type="cellIs" dxfId="36" priority="10" operator="lessThanOrEqual">
      <formula>0</formula>
    </cfRule>
  </conditionalFormatting>
  <conditionalFormatting sqref="AM111:AO113">
    <cfRule type="cellIs" dxfId="35" priority="9" operator="lessThanOrEqual">
      <formula>0</formula>
    </cfRule>
  </conditionalFormatting>
  <conditionalFormatting sqref="AM115:AO115">
    <cfRule type="cellIs" dxfId="34" priority="8" operator="lessThanOrEqual">
      <formula>0</formula>
    </cfRule>
  </conditionalFormatting>
  <conditionalFormatting sqref="AM118:AO119">
    <cfRule type="cellIs" dxfId="33" priority="7" operator="lessThanOrEqual">
      <formula>0</formula>
    </cfRule>
  </conditionalFormatting>
  <conditionalFormatting sqref="AM128:AO128">
    <cfRule type="cellIs" dxfId="32" priority="6" operator="lessThanOrEqual">
      <formula>0</formula>
    </cfRule>
  </conditionalFormatting>
  <conditionalFormatting sqref="AM130:AO130">
    <cfRule type="cellIs" dxfId="31" priority="5" operator="lessThanOrEqual">
      <formula>0</formula>
    </cfRule>
  </conditionalFormatting>
  <conditionalFormatting sqref="AM133:AO133">
    <cfRule type="cellIs" dxfId="30" priority="4" operator="lessThanOrEqual">
      <formula>0</formula>
    </cfRule>
  </conditionalFormatting>
  <conditionalFormatting sqref="AM135:AO137">
    <cfRule type="cellIs" dxfId="29" priority="3" operator="lessThanOrEqual">
      <formula>0</formula>
    </cfRule>
  </conditionalFormatting>
  <conditionalFormatting sqref="H42:I42">
    <cfRule type="cellIs" dxfId="28" priority="2" operator="between">
      <formula>0</formula>
      <formula>0</formula>
    </cfRule>
  </conditionalFormatting>
  <conditionalFormatting sqref="J97">
    <cfRule type="cellIs" dxfId="27" priority="1" operator="lessThanOrEqual">
      <formula>0</formula>
    </cfRule>
  </conditionalFormatting>
  <pageMargins left="0.70866141732283472" right="0.70866141732283472" top="0.74803149606299213" bottom="0.74803149606299213" header="0.31496062992125984" footer="0.31496062992125984"/>
  <pageSetup orientation="portrait" r:id="rId1"/>
  <headerFooter scaleWithDoc="0"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W30"/>
  <sheetViews>
    <sheetView workbookViewId="0">
      <pane ySplit="6" topLeftCell="A7" activePane="bottomLeft" state="frozen"/>
      <selection activeCell="A6" sqref="A6"/>
      <selection pane="bottomLeft" activeCell="E13" sqref="E13"/>
    </sheetView>
  </sheetViews>
  <sheetFormatPr baseColWidth="10" defaultColWidth="20.28515625" defaultRowHeight="11.25" x14ac:dyDescent="0.2"/>
  <cols>
    <col min="1" max="1" width="7.140625" style="68" customWidth="1"/>
    <col min="2" max="2" width="31.7109375" style="81" customWidth="1"/>
    <col min="3" max="3" width="32.5703125" style="82" customWidth="1"/>
    <col min="4" max="4" width="26" style="101" customWidth="1"/>
    <col min="5" max="5" width="28" style="70" customWidth="1"/>
    <col min="6" max="6" width="11.7109375" style="73" hidden="1" customWidth="1"/>
    <col min="7" max="7" width="11.140625" style="74" customWidth="1"/>
    <col min="8" max="22" width="12" style="74" customWidth="1"/>
    <col min="23" max="23" width="64.7109375" style="1" customWidth="1"/>
    <col min="24" max="16384" width="20.28515625" style="1"/>
  </cols>
  <sheetData>
    <row r="1" spans="1:23" ht="15.75" customHeight="1" x14ac:dyDescent="0.25">
      <c r="A1" s="80" t="s">
        <v>0</v>
      </c>
      <c r="D1" s="4"/>
      <c r="E1" s="493" t="s">
        <v>456</v>
      </c>
      <c r="F1" s="493"/>
      <c r="G1" s="493"/>
      <c r="H1" s="493"/>
      <c r="I1" s="493"/>
      <c r="J1" s="6"/>
      <c r="K1" s="6"/>
      <c r="L1" s="6"/>
      <c r="M1" s="6"/>
      <c r="N1" s="6"/>
      <c r="O1" s="6"/>
      <c r="P1" s="6"/>
      <c r="Q1" s="6"/>
      <c r="R1" s="6"/>
      <c r="S1" s="6"/>
      <c r="T1" s="6"/>
      <c r="U1" s="6"/>
      <c r="V1" s="6"/>
    </row>
    <row r="2" spans="1:23" ht="15.75" x14ac:dyDescent="0.25">
      <c r="A2" s="83" t="s">
        <v>457</v>
      </c>
      <c r="D2" s="8"/>
      <c r="E2" s="493"/>
      <c r="F2" s="493"/>
      <c r="G2" s="493"/>
      <c r="H2" s="493"/>
      <c r="I2" s="493"/>
      <c r="J2" s="6"/>
      <c r="K2" s="6"/>
      <c r="L2" s="6"/>
      <c r="M2" s="6"/>
      <c r="N2" s="6"/>
      <c r="O2" s="6"/>
      <c r="P2" s="6"/>
      <c r="Q2" s="6"/>
      <c r="R2" s="6"/>
      <c r="S2" s="6"/>
      <c r="T2" s="6"/>
      <c r="U2" s="6"/>
      <c r="V2" s="6"/>
    </row>
    <row r="3" spans="1:23" ht="15.75" x14ac:dyDescent="0.25">
      <c r="A3" s="83" t="s">
        <v>458</v>
      </c>
      <c r="D3" s="8"/>
      <c r="E3" s="84"/>
      <c r="F3" s="84"/>
      <c r="G3" s="84"/>
      <c r="H3" s="6"/>
      <c r="I3" s="6"/>
      <c r="J3" s="6"/>
      <c r="K3" s="6"/>
      <c r="L3" s="6"/>
      <c r="M3" s="6"/>
      <c r="N3" s="6"/>
      <c r="O3" s="6"/>
      <c r="P3" s="6"/>
      <c r="Q3" s="6"/>
      <c r="R3" s="6"/>
      <c r="S3" s="6"/>
      <c r="T3" s="6"/>
      <c r="U3" s="6"/>
      <c r="V3" s="6"/>
    </row>
    <row r="4" spans="1:23" ht="22.5" customHeight="1" x14ac:dyDescent="0.2">
      <c r="A4" s="481" t="s">
        <v>2</v>
      </c>
      <c r="B4" s="482" t="s">
        <v>3</v>
      </c>
      <c r="C4" s="483" t="s">
        <v>4</v>
      </c>
      <c r="D4" s="482" t="s">
        <v>5</v>
      </c>
      <c r="E4" s="482" t="s">
        <v>6</v>
      </c>
      <c r="F4" s="491" t="s">
        <v>459</v>
      </c>
      <c r="G4" s="492" t="s">
        <v>460</v>
      </c>
      <c r="H4" s="492"/>
      <c r="I4" s="485" t="s">
        <v>461</v>
      </c>
      <c r="J4" s="485"/>
      <c r="K4" s="485"/>
      <c r="L4" s="485"/>
      <c r="M4" s="485"/>
      <c r="N4" s="485"/>
      <c r="O4" s="485"/>
      <c r="P4" s="485"/>
      <c r="Q4" s="485"/>
      <c r="R4" s="485"/>
      <c r="S4" s="485"/>
      <c r="T4" s="485"/>
      <c r="U4" s="486" t="s">
        <v>462</v>
      </c>
      <c r="V4" s="486" t="s">
        <v>463</v>
      </c>
      <c r="W4" s="488" t="s">
        <v>464</v>
      </c>
    </row>
    <row r="5" spans="1:23" ht="20.25" customHeight="1" x14ac:dyDescent="0.2">
      <c r="A5" s="481"/>
      <c r="B5" s="482"/>
      <c r="C5" s="484"/>
      <c r="D5" s="482"/>
      <c r="E5" s="482"/>
      <c r="F5" s="491"/>
      <c r="G5" s="85" t="s">
        <v>50</v>
      </c>
      <c r="H5" s="85" t="s">
        <v>46</v>
      </c>
      <c r="I5" s="86" t="s">
        <v>465</v>
      </c>
      <c r="J5" s="86" t="s">
        <v>466</v>
      </c>
      <c r="K5" s="86" t="s">
        <v>467</v>
      </c>
      <c r="L5" s="86" t="s">
        <v>468</v>
      </c>
      <c r="M5" s="86" t="s">
        <v>469</v>
      </c>
      <c r="N5" s="86" t="s">
        <v>470</v>
      </c>
      <c r="O5" s="86" t="s">
        <v>471</v>
      </c>
      <c r="P5" s="86" t="s">
        <v>472</v>
      </c>
      <c r="Q5" s="86" t="s">
        <v>473</v>
      </c>
      <c r="R5" s="86" t="s">
        <v>474</v>
      </c>
      <c r="S5" s="86" t="s">
        <v>475</v>
      </c>
      <c r="T5" s="86" t="s">
        <v>476</v>
      </c>
      <c r="U5" s="487"/>
      <c r="V5" s="487"/>
      <c r="W5" s="489"/>
    </row>
    <row r="6" spans="1:23" s="15" customFormat="1" ht="15" hidden="1" customHeight="1" x14ac:dyDescent="0.15">
      <c r="A6" s="87">
        <v>1</v>
      </c>
      <c r="B6" s="88">
        <v>2</v>
      </c>
      <c r="C6" s="88">
        <v>3</v>
      </c>
      <c r="D6" s="88">
        <v>4</v>
      </c>
      <c r="E6" s="88">
        <v>5</v>
      </c>
      <c r="F6" s="89">
        <v>6</v>
      </c>
      <c r="G6" s="89">
        <v>7</v>
      </c>
      <c r="H6" s="89">
        <v>8</v>
      </c>
      <c r="I6" s="90">
        <v>9</v>
      </c>
      <c r="J6" s="90">
        <v>10</v>
      </c>
      <c r="K6" s="90">
        <v>11</v>
      </c>
      <c r="L6" s="90">
        <v>12</v>
      </c>
      <c r="M6" s="90">
        <v>13</v>
      </c>
      <c r="N6" s="90">
        <v>14</v>
      </c>
      <c r="O6" s="90">
        <v>15</v>
      </c>
      <c r="P6" s="90">
        <v>16</v>
      </c>
      <c r="Q6" s="90">
        <v>17</v>
      </c>
      <c r="R6" s="90">
        <v>18</v>
      </c>
      <c r="S6" s="90">
        <v>19</v>
      </c>
      <c r="T6" s="90">
        <v>20</v>
      </c>
      <c r="U6" s="91">
        <v>21</v>
      </c>
      <c r="V6" s="91">
        <v>22</v>
      </c>
      <c r="W6" s="490"/>
    </row>
    <row r="7" spans="1:23" ht="56.25" x14ac:dyDescent="0.2">
      <c r="A7" s="92" t="s">
        <v>477</v>
      </c>
      <c r="B7" s="66" t="s">
        <v>478</v>
      </c>
      <c r="C7" s="18" t="s">
        <v>4</v>
      </c>
      <c r="D7" s="18"/>
      <c r="E7" s="67"/>
      <c r="F7" s="67"/>
      <c r="G7" s="19"/>
      <c r="H7" s="19"/>
      <c r="I7" s="19"/>
      <c r="J7" s="19"/>
      <c r="K7" s="19"/>
      <c r="L7" s="19"/>
      <c r="M7" s="19"/>
      <c r="N7" s="19"/>
      <c r="O7" s="19"/>
      <c r="P7" s="19"/>
      <c r="Q7" s="19"/>
      <c r="R7" s="19"/>
      <c r="S7" s="19"/>
      <c r="T7" s="19"/>
      <c r="U7" s="19"/>
      <c r="V7" s="19"/>
      <c r="W7" s="19"/>
    </row>
    <row r="8" spans="1:23" ht="33.75" x14ac:dyDescent="0.2">
      <c r="A8" s="21" t="s">
        <v>479</v>
      </c>
      <c r="B8" s="480" t="s">
        <v>478</v>
      </c>
      <c r="C8" s="458" t="s">
        <v>480</v>
      </c>
      <c r="D8" s="23" t="s">
        <v>481</v>
      </c>
      <c r="E8" s="40" t="s">
        <v>482</v>
      </c>
      <c r="F8" s="93"/>
      <c r="G8" s="94">
        <f>+[3]AMAZONAS!G8+[3]ANTIOQUIA!G8+[3]ATLANTICO!G8+[3]ARAUCA!G8+[3]BOLIVAR!G8+[3]CUNDINAMARCA!G8+[3]GUAJIRA!G8+[3]MAGDALENA!G8+[3]NARIÑO!G8+'[3]NORTE DE SANTANDER'!G8+[3]PUTUMAYO!G8+[3]QUINDIO!G8+[3]RISARALDA!G8+'[3]SAN ANDRES'!G8+[3]SANTANDER!G8+[3]VALLE!G8+[3]VICHADA!G8</f>
        <v>29237</v>
      </c>
      <c r="H8" s="93">
        <f>+[3]AMAZONAS!H8+[3]ANTIOQUIA!H8+[3]ATLANTICO!H8+[3]ARAUCA!H8+[3]BOLIVAR!H8+[3]CUNDINAMARCA!H8+[3]GUAJIRA!H8+[3]MAGDALENA!H8+[3]NARIÑO!H8+'[3]NORTE DE SANTANDER'!H8+[3]PUTUMAYO!H8+[3]QUINDIO!H8+[3]RISARALDA!H8+'[3]SAN ANDRES'!H8+[3]SANTANDER!H8+[3]VALLE!H8+[3]VICHADA!H8</f>
        <v>29522</v>
      </c>
      <c r="I8" s="93">
        <f>+[3]AMAZONAS!I8+[3]ANTIOQUIA!I8+[3]ATLANTICO!I8+[3]ARAUCA!I8+[3]BOLIVAR!I8+[3]CUNDINAMARCA!I8+[3]GUAJIRA!I8+[3]MAGDALENA!I8+[3]NARIÑO!I8+'[3]NORTE DE SANTANDER'!I8+[3]PUTUMAYO!I8+[3]QUINDIO!I8+[3]RISARALDA!I8+'[3]SAN ANDRES'!I8+[3]SANTANDER!I8+[3]VALLE!I8+[3]VICHADA!I8</f>
        <v>2124</v>
      </c>
      <c r="J8" s="93">
        <f>+[3]AMAZONAS!J8+[3]ANTIOQUIA!J8+[3]ATLANTICO!J8+[3]ARAUCA!J8+[3]BOLIVAR!J8+[3]CUNDINAMARCA!J8+[3]GUAJIRA!J8+[3]MAGDALENA!J8+[3]NARIÑO!J8+'[3]NORTE DE SANTANDER'!J8+[3]PUTUMAYO!J8+[3]QUINDIO!J8+[3]RISARALDA!J8+'[3]SAN ANDRES'!J8+[3]SANTANDER!J8+[3]VALLE!J8+[3]VICHADA!J8</f>
        <v>2065</v>
      </c>
      <c r="K8" s="93">
        <f>+[3]AMAZONAS!K8+[3]ANTIOQUIA!K8+[3]ATLANTICO!K8+[3]ARAUCA!K8+[3]BOLIVAR!K8+[3]CUNDINAMARCA!K8+[3]GUAJIRA!K8+[3]MAGDALENA!K8+[3]NARIÑO!K8+'[3]NORTE DE SANTANDER'!K8+[3]PUTUMAYO!K8+[3]QUINDIO!K8+[3]RISARALDA!K8+'[3]SAN ANDRES'!K8+[3]SANTANDER!K8+[3]VALLE!K8+[3]VICHADA!K8</f>
        <v>2276</v>
      </c>
      <c r="L8" s="93">
        <f>+[3]AMAZONAS!L8+[3]ANTIOQUIA!L8+[3]ATLANTICO!L8+[3]ARAUCA!L8+[3]BOLIVAR!L8+[3]CUNDINAMARCA!L8+[3]GUAJIRA!L8+[3]MAGDALENA!L8+[3]NARIÑO!L8+'[3]NORTE DE SANTANDER'!L8+[3]PUTUMAYO!L8+[3]QUINDIO!L8+[3]RISARALDA!L8+'[3]SAN ANDRES'!L8+[3]SANTANDER!L8+[3]VALLE!L8+[3]VICHADA!L8</f>
        <v>2184</v>
      </c>
      <c r="M8" s="93">
        <f>+[3]AMAZONAS!M8+[3]ANTIOQUIA!M8+[3]ATLANTICO!M8+[3]ARAUCA!M8+[3]BOLIVAR!M8+[3]CUNDINAMARCA!M8+[3]GUAJIRA!M8+[3]MAGDALENA!M8+[3]NARIÑO!M8+'[3]NORTE DE SANTANDER'!M8+[3]PUTUMAYO!M8+[3]QUINDIO!M8+[3]RISARALDA!M8+'[3]SAN ANDRES'!M8+[3]SANTANDER!M8+[3]VALLE!M8+[3]VICHADA!M8</f>
        <v>2255</v>
      </c>
      <c r="N8" s="93">
        <f>+[3]AMAZONAS!N8+[3]ANTIOQUIA!N8+[3]ATLANTICO!N8+[3]ARAUCA!N8+[3]BOLIVAR!N8+[3]CUNDINAMARCA!N8+[3]GUAJIRA!N8+[3]MAGDALENA!N8+[3]NARIÑO!N8+'[3]NORTE DE SANTANDER'!N8+[3]PUTUMAYO!N8+[3]QUINDIO!N8+[3]RISARALDA!N8+'[3]SAN ANDRES'!N8+[3]SANTANDER!N8+[3]VALLE!N8+[3]VICHADA!N8</f>
        <v>2385</v>
      </c>
      <c r="O8" s="93">
        <f>+[3]AMAZONAS!O8+[3]ANTIOQUIA!O8+[3]ATLANTICO!O8+[3]ARAUCA!O8+[3]BOLIVAR!O8+[3]CUNDINAMARCA!O8+[3]GUAJIRA!O8+[3]MAGDALENA!O8+[3]NARIÑO!O8+'[3]NORTE DE SANTANDER'!O8+[3]PUTUMAYO!O8+[3]QUINDIO!O8+[3]RISARALDA!O8+'[3]SAN ANDRES'!O8+[3]SANTANDER!O8+[3]VALLE!O8+[3]VICHADA!O8</f>
        <v>2508</v>
      </c>
      <c r="P8" s="93">
        <f>+[3]AMAZONAS!P8+[3]ANTIOQUIA!P8+[3]ATLANTICO!P8+[3]ARAUCA!P8+[3]BOLIVAR!P8+[3]CUNDINAMARCA!P8+[3]GUAJIRA!P8+[3]MAGDALENA!P8+[3]NARIÑO!P8+'[3]NORTE DE SANTANDER'!P8+[3]PUTUMAYO!P8+[3]QUINDIO!P8+[3]RISARALDA!P8+'[3]SAN ANDRES'!P8+[3]SANTANDER!P8+[3]VALLE!P8+[3]VICHADA!P8</f>
        <v>2600</v>
      </c>
      <c r="Q8" s="93">
        <f>+[3]AMAZONAS!Q8+[3]ANTIOQUIA!Q8+[3]ATLANTICO!Q8+[3]ARAUCA!Q8+[3]BOLIVAR!Q8+[3]CUNDINAMARCA!Q8+[3]GUAJIRA!Q8+[3]MAGDALENA!Q8+[3]NARIÑO!Q8+'[3]NORTE DE SANTANDER'!Q8+[3]PUTUMAYO!Q8+[3]QUINDIO!Q8+[3]RISARALDA!Q8+'[3]SAN ANDRES'!Q8+[3]SANTANDER!Q8+[3]VALLE!Q8+[3]VICHADA!Q8</f>
        <v>2534</v>
      </c>
      <c r="R8" s="93">
        <f>+[3]AMAZONAS!R8+[3]ANTIOQUIA!R8+[3]ATLANTICO!R8+[3]ARAUCA!R8+[3]BOLIVAR!R8+[3]CUNDINAMARCA!R8+[3]GUAJIRA!R8+[3]MAGDALENA!R8+[3]NARIÑO!R8+'[3]NORTE DE SANTANDER'!R8+[3]PUTUMAYO!R8+[3]QUINDIO!R8+[3]RISARALDA!R8+'[3]SAN ANDRES'!R8+[3]SANTANDER!R8+[3]VALLE!R8+[3]VICHADA!R8</f>
        <v>2676</v>
      </c>
      <c r="S8" s="93">
        <f>+[3]AMAZONAS!S8+[3]ANTIOQUIA!S8+[3]ATLANTICO!S8+[3]ARAUCA!S8+[3]BOLIVAR!S8+[3]CUNDINAMARCA!S8+[3]GUAJIRA!S8+[3]MAGDALENA!S8+[3]NARIÑO!S8+'[3]NORTE DE SANTANDER'!S8+[3]PUTUMAYO!S8+[3]QUINDIO!S8+[3]RISARALDA!S8+'[3]SAN ANDRES'!S8+[3]SANTANDER!S8+[3]VALLE!S8+[3]VICHADA!S8</f>
        <v>2914</v>
      </c>
      <c r="T8" s="93">
        <f>+[3]AMAZONAS!T8+[3]ANTIOQUIA!T8+[3]ATLANTICO!T8+[3]ARAUCA!T8+[3]BOLIVAR!T8+[3]CUNDINAMARCA!T8+[3]GUAJIRA!T8+[3]MAGDALENA!T8+[3]NARIÑO!T8+'[3]NORTE DE SANTANDER'!T8+[3]PUTUMAYO!T8+[3]QUINDIO!T8+[3]RISARALDA!T8+'[3]SAN ANDRES'!T8+[3]SANTANDER!T8+[3]VALLE!T8+[3]VICHADA!T8</f>
        <v>3852</v>
      </c>
      <c r="U8" s="94">
        <f>SUM(I8:T8)</f>
        <v>30373</v>
      </c>
      <c r="V8" s="95"/>
      <c r="W8" s="96"/>
    </row>
    <row r="9" spans="1:23" ht="37.5" customHeight="1" x14ac:dyDescent="0.2">
      <c r="A9" s="21" t="s">
        <v>483</v>
      </c>
      <c r="B9" s="480"/>
      <c r="C9" s="458"/>
      <c r="D9" s="23" t="s">
        <v>484</v>
      </c>
      <c r="E9" s="40" t="s">
        <v>485</v>
      </c>
      <c r="F9" s="93"/>
      <c r="G9" s="93">
        <f>+[3]AMAZONAS!G9+[3]ANTIOQUIA!G9+[3]ATLANTICO!G9+[3]ARAUCA!G9+[3]BOLIVAR!G9+[3]CUNDINAMARCA!G9+[3]GUAJIRA!G9+[3]MAGDALENA!G9+[3]NARIÑO!G9+'[3]NORTE DE SANTANDER'!G9+[3]PUTUMAYO!G9+[3]QUINDIO!G9+[3]RISARALDA!G9+'[3]SAN ANDRES'!G9+[3]SANTANDER!G9+[3]VALLE!G9+[3]VICHADA!G9</f>
        <v>89</v>
      </c>
      <c r="H9" s="93">
        <f>+[3]AMAZONAS!H9+[3]ANTIOQUIA!H9+[3]ATLANTICO!H9+[3]ARAUCA!H9+[3]BOLIVAR!H9+[3]CUNDINAMARCA!H9+[3]GUAJIRA!H9+[3]MAGDALENA!H9+[3]NARIÑO!H9+'[3]NORTE DE SANTANDER'!H9+[3]PUTUMAYO!H9+[3]QUINDIO!H9+[3]RISARALDA!H9+'[3]SAN ANDRES'!H9+[3]SANTANDER!H9+[3]VALLE!H9+[3]VICHADA!H9</f>
        <v>67</v>
      </c>
      <c r="I9" s="93">
        <f>+[3]AMAZONAS!I9+[3]ANTIOQUIA!I9+[3]ATLANTICO!I9+[3]ARAUCA!I9+[3]BOLIVAR!I9+[3]CUNDINAMARCA!I9+[3]GUAJIRA!I9+[3]MAGDALENA!I9+[3]NARIÑO!I9+'[3]NORTE DE SANTANDER'!I9+[3]PUTUMAYO!I9+[3]QUINDIO!I9+[3]RISARALDA!I9+'[3]SAN ANDRES'!I9+[3]SANTANDER!I9+[3]VALLE!I9+[3]VICHADA!I9</f>
        <v>5</v>
      </c>
      <c r="J9" s="93">
        <f>+[3]AMAZONAS!J9+[3]ANTIOQUIA!J9+[3]ATLANTICO!J9+[3]ARAUCA!J9+[3]BOLIVAR!J9+[3]CUNDINAMARCA!J9+[3]GUAJIRA!J9+[3]MAGDALENA!J9+[3]NARIÑO!J9+'[3]NORTE DE SANTANDER'!J9+[3]PUTUMAYO!J9+[3]QUINDIO!J9+[3]RISARALDA!J9+'[3]SAN ANDRES'!J9+[3]SANTANDER!J9+[3]VALLE!J9+[3]VICHADA!J9</f>
        <v>4</v>
      </c>
      <c r="K9" s="93">
        <f>+[3]AMAZONAS!K9+[3]ANTIOQUIA!K9+[3]ATLANTICO!K9+[3]ARAUCA!K9+[3]BOLIVAR!K9+[3]CUNDINAMARCA!K9+[3]GUAJIRA!K9+[3]MAGDALENA!K9+[3]NARIÑO!K9+'[3]NORTE DE SANTANDER'!K9+[3]PUTUMAYO!K9+[3]QUINDIO!K9+[3]RISARALDA!K9+'[3]SAN ANDRES'!K9+[3]SANTANDER!K9+[3]VALLE!K9+[3]VICHADA!K9</f>
        <v>5</v>
      </c>
      <c r="L9" s="93">
        <f>+[3]AMAZONAS!L9+[3]ANTIOQUIA!L9+[3]ATLANTICO!L9+[3]ARAUCA!L9+[3]BOLIVAR!L9+[3]CUNDINAMARCA!L9+[3]GUAJIRA!L9+[3]MAGDALENA!L9+[3]NARIÑO!L9+'[3]NORTE DE SANTANDER'!L9+[3]PUTUMAYO!L9+[3]QUINDIO!L9+[3]RISARALDA!L9+'[3]SAN ANDRES'!L9+[3]SANTANDER!L9+[3]VALLE!L9+[3]VICHADA!L9</f>
        <v>5</v>
      </c>
      <c r="M9" s="93">
        <f>+[3]AMAZONAS!M9+[3]ANTIOQUIA!M9+[3]ATLANTICO!M9+[3]ARAUCA!M9+[3]BOLIVAR!M9+[3]CUNDINAMARCA!M9+[3]GUAJIRA!M9+[3]MAGDALENA!M9+[3]NARIÑO!M9+'[3]NORTE DE SANTANDER'!M9+[3]PUTUMAYO!M9+[3]QUINDIO!M9+[3]RISARALDA!M9+'[3]SAN ANDRES'!M9+[3]SANTANDER!M9+[3]VALLE!M9+[3]VICHADA!M9</f>
        <v>3</v>
      </c>
      <c r="N9" s="93">
        <f>+[3]AMAZONAS!N9+[3]ANTIOQUIA!N9+[3]ATLANTICO!N9+[3]ARAUCA!N9+[3]BOLIVAR!N9+[3]CUNDINAMARCA!N9+[3]GUAJIRA!N9+[3]MAGDALENA!N9+[3]NARIÑO!N9+'[3]NORTE DE SANTANDER'!N9+[3]PUTUMAYO!N9+[3]QUINDIO!N9+[3]RISARALDA!N9+'[3]SAN ANDRES'!N9+[3]SANTANDER!N9+[3]VALLE!N9+[3]VICHADA!N9</f>
        <v>2</v>
      </c>
      <c r="O9" s="93">
        <f>+[3]AMAZONAS!O9+[3]ANTIOQUIA!O9+[3]ATLANTICO!O9+[3]ARAUCA!O9+[3]BOLIVAR!O9+[3]CUNDINAMARCA!O9+[3]GUAJIRA!O9+[3]MAGDALENA!O9+[3]NARIÑO!O9+'[3]NORTE DE SANTANDER'!O9+[3]PUTUMAYO!O9+[3]QUINDIO!O9+[3]RISARALDA!O9+'[3]SAN ANDRES'!O9+[3]SANTANDER!O9+[3]VALLE!O9+[3]VICHADA!O9</f>
        <v>4</v>
      </c>
      <c r="P9" s="93">
        <f>+[3]AMAZONAS!P9+[3]ANTIOQUIA!P9+[3]ATLANTICO!P9+[3]ARAUCA!P9+[3]BOLIVAR!P9+[3]CUNDINAMARCA!P9+[3]GUAJIRA!P9+[3]MAGDALENA!P9+[3]NARIÑO!P9+'[3]NORTE DE SANTANDER'!P9+[3]PUTUMAYO!P9+[3]QUINDIO!P9+[3]RISARALDA!P9+'[3]SAN ANDRES'!P9+[3]SANTANDER!P9+[3]VALLE!P9+[3]VICHADA!P9</f>
        <v>7</v>
      </c>
      <c r="Q9" s="93">
        <f>+[3]AMAZONAS!Q9+[3]ANTIOQUIA!Q9+[3]ATLANTICO!Q9+[3]ARAUCA!Q9+[3]BOLIVAR!Q9+[3]CUNDINAMARCA!Q9+[3]GUAJIRA!Q9+[3]MAGDALENA!Q9+[3]NARIÑO!Q9+'[3]NORTE DE SANTANDER'!Q9+[3]PUTUMAYO!Q9+[3]QUINDIO!Q9+[3]RISARALDA!Q9+'[3]SAN ANDRES'!Q9+[3]SANTANDER!Q9+[3]VALLE!Q9+[3]VICHADA!Q9</f>
        <v>5</v>
      </c>
      <c r="R9" s="93">
        <f>+[3]AMAZONAS!R9+[3]ANTIOQUIA!R9+[3]ATLANTICO!R9+[3]ARAUCA!R9+[3]BOLIVAR!R9+[3]CUNDINAMARCA!R9+[3]GUAJIRA!R9+[3]MAGDALENA!R9+[3]NARIÑO!R9+'[3]NORTE DE SANTANDER'!R9+[3]PUTUMAYO!R9+[3]QUINDIO!R9+[3]RISARALDA!R9+'[3]SAN ANDRES'!R9+[3]SANTANDER!R9+[3]VALLE!R9+[3]VICHADA!R9</f>
        <v>2</v>
      </c>
      <c r="S9" s="93">
        <f>+[3]AMAZONAS!S9+[3]ANTIOQUIA!S9+[3]ATLANTICO!S9+[3]ARAUCA!S9+[3]BOLIVAR!S9+[3]CUNDINAMARCA!S9+[3]GUAJIRA!S9+[3]MAGDALENA!S9+[3]NARIÑO!S9+'[3]NORTE DE SANTANDER'!S9+[3]PUTUMAYO!S9+[3]QUINDIO!S9+[3]RISARALDA!S9+'[3]SAN ANDRES'!S9+[3]SANTANDER!S9+[3]VALLE!S9+[3]VICHADA!S9</f>
        <v>1</v>
      </c>
      <c r="T9" s="93">
        <f>+[3]AMAZONAS!T9+[3]ANTIOQUIA!T9+[3]ATLANTICO!T9+[3]ARAUCA!T9+[3]BOLIVAR!T9+[3]CUNDINAMARCA!T9+[3]GUAJIRA!T9+[3]MAGDALENA!T9+[3]NARIÑO!T9+'[3]NORTE DE SANTANDER'!T9+[3]PUTUMAYO!T9+[3]QUINDIO!T9+[3]RISARALDA!T9+'[3]SAN ANDRES'!T9+[3]SANTANDER!T9+[3]VALLE!T9+[3]VICHADA!T9</f>
        <v>19</v>
      </c>
      <c r="U9" s="93">
        <f t="shared" ref="U9:U22" si="0">SUM(I9:T9)</f>
        <v>62</v>
      </c>
      <c r="V9" s="95"/>
      <c r="W9" s="96"/>
    </row>
    <row r="10" spans="1:23" ht="37.5" customHeight="1" x14ac:dyDescent="0.2">
      <c r="A10" s="21" t="s">
        <v>486</v>
      </c>
      <c r="B10" s="480" t="s">
        <v>478</v>
      </c>
      <c r="C10" s="458" t="s">
        <v>487</v>
      </c>
      <c r="D10" s="23" t="s">
        <v>488</v>
      </c>
      <c r="E10" s="40" t="s">
        <v>489</v>
      </c>
      <c r="F10" s="93"/>
      <c r="G10" s="94">
        <f>+[3]AMAZONAS!G10+[3]ANTIOQUIA!G10+[3]ATLANTICO!G10+[3]ARAUCA!G10+[3]BOLIVAR!G10+[3]CUNDINAMARCA!G10+[3]GUAJIRA!G10+[3]MAGDALENA!G10+[3]NARIÑO!G10+'[3]NORTE DE SANTANDER'!G10+[3]PUTUMAYO!G10+[3]QUINDIO!G10+[3]RISARALDA!G10+'[3]SAN ANDRES'!G10+[3]SANTANDER!G10+[3]VALLE!G10+[3]VICHADA!G10</f>
        <v>22548</v>
      </c>
      <c r="H10" s="93">
        <f>+[3]AMAZONAS!H10+[3]ANTIOQUIA!H10+[3]ATLANTICO!H10+[3]ARAUCA!H10+[3]BOLIVAR!H10+[3]CUNDINAMARCA!H10+[3]GUAJIRA!H10+[3]MAGDALENA!H10+[3]NARIÑO!H10+'[3]NORTE DE SANTANDER'!H10+[3]PUTUMAYO!H10+[3]QUINDIO!H10+[3]RISARALDA!H10+'[3]SAN ANDRES'!H10+[3]SANTANDER!H10+[3]VALLE!H10+[3]VICHADA!H10</f>
        <v>22799</v>
      </c>
      <c r="I10" s="93">
        <f>+[3]AMAZONAS!I10+[3]ANTIOQUIA!I10+[3]ATLANTICO!I10+[3]ARAUCA!I10+[3]BOLIVAR!I10+[3]CUNDINAMARCA!I10+[3]GUAJIRA!I10+[3]MAGDALENA!I10+[3]NARIÑO!I10+'[3]NORTE DE SANTANDER'!I10+[3]PUTUMAYO!I10+[3]QUINDIO!I10+[3]RISARALDA!I10+'[3]SAN ANDRES'!I10+[3]SANTANDER!I10+[3]VALLE!I10+[3]VICHADA!I10</f>
        <v>1794</v>
      </c>
      <c r="J10" s="93">
        <f>+[3]AMAZONAS!J10+[3]ANTIOQUIA!J10+[3]ATLANTICO!J10+[3]ARAUCA!J10+[3]BOLIVAR!J10+[3]CUNDINAMARCA!J10+[3]GUAJIRA!J10+[3]MAGDALENA!J10+[3]NARIÑO!J10+'[3]NORTE DE SANTANDER'!J10+[3]PUTUMAYO!J10+[3]QUINDIO!J10+[3]RISARALDA!J10+'[3]SAN ANDRES'!J10+[3]SANTANDER!J10+[3]VALLE!J10+[3]VICHADA!J10</f>
        <v>1905</v>
      </c>
      <c r="K10" s="93">
        <f>+[3]AMAZONAS!K10+[3]ANTIOQUIA!K10+[3]ATLANTICO!K10+[3]ARAUCA!K10+[3]BOLIVAR!K10+[3]CUNDINAMARCA!K10+[3]GUAJIRA!K10+[3]MAGDALENA!K10+[3]NARIÑO!K10+'[3]NORTE DE SANTANDER'!K10+[3]PUTUMAYO!K10+[3]QUINDIO!K10+[3]RISARALDA!K10+'[3]SAN ANDRES'!K10+[3]SANTANDER!K10+[3]VALLE!K10+[3]VICHADA!K10</f>
        <v>2098</v>
      </c>
      <c r="L10" s="93">
        <f>+[3]AMAZONAS!L10+[3]ANTIOQUIA!L10+[3]ATLANTICO!L10+[3]ARAUCA!L10+[3]BOLIVAR!L10+[3]CUNDINAMARCA!L10+[3]GUAJIRA!L10+[3]MAGDALENA!L10+[3]NARIÑO!L10+'[3]NORTE DE SANTANDER'!L10+[3]PUTUMAYO!L10+[3]QUINDIO!L10+[3]RISARALDA!L10+'[3]SAN ANDRES'!L10+[3]SANTANDER!L10+[3]VALLE!L10+[3]VICHADA!L10</f>
        <v>2296</v>
      </c>
      <c r="M10" s="93">
        <f>+[3]AMAZONAS!M10+[3]ANTIOQUIA!M10+[3]ATLANTICO!M10+[3]ARAUCA!M10+[3]BOLIVAR!M10+[3]CUNDINAMARCA!M10+[3]GUAJIRA!M10+[3]MAGDALENA!M10+[3]NARIÑO!M10+'[3]NORTE DE SANTANDER'!M10+[3]PUTUMAYO!M10+[3]QUINDIO!M10+[3]RISARALDA!M10+'[3]SAN ANDRES'!M10+[3]SANTANDER!M10+[3]VALLE!M10+[3]VICHADA!M10</f>
        <v>1860</v>
      </c>
      <c r="N10" s="93">
        <f>+[3]AMAZONAS!N10+[3]ANTIOQUIA!N10+[3]ATLANTICO!N10+[3]ARAUCA!N10+[3]BOLIVAR!N10+[3]CUNDINAMARCA!N10+[3]GUAJIRA!N10+[3]MAGDALENA!N10+[3]NARIÑO!N10+'[3]NORTE DE SANTANDER'!N10+[3]PUTUMAYO!N10+[3]QUINDIO!N10+[3]RISARALDA!N10+'[3]SAN ANDRES'!N10+[3]SANTANDER!N10+[3]VALLE!N10+[3]VICHADA!N10</f>
        <v>2061</v>
      </c>
      <c r="O10" s="93">
        <f>+[3]AMAZONAS!O10+[3]ANTIOQUIA!O10+[3]ATLANTICO!O10+[3]ARAUCA!O10+[3]BOLIVAR!O10+[3]CUNDINAMARCA!O10+[3]GUAJIRA!O10+[3]MAGDALENA!O10+[3]NARIÑO!O10+'[3]NORTE DE SANTANDER'!O10+[3]PUTUMAYO!O10+[3]QUINDIO!O10+[3]RISARALDA!O10+'[3]SAN ANDRES'!O10+[3]SANTANDER!O10+[3]VALLE!O10+[3]VICHADA!O10</f>
        <v>1730</v>
      </c>
      <c r="P10" s="93">
        <f>+[3]AMAZONAS!P10+[3]ANTIOQUIA!P10+[3]ATLANTICO!P10+[3]ARAUCA!P10+[3]BOLIVAR!P10+[3]CUNDINAMARCA!P10+[3]GUAJIRA!P10+[3]MAGDALENA!P10+[3]NARIÑO!P10+'[3]NORTE DE SANTANDER'!P10+[3]PUTUMAYO!P10+[3]QUINDIO!P10+[3]RISARALDA!P10+'[3]SAN ANDRES'!P10+[3]SANTANDER!P10+[3]VALLE!P10+[3]VICHADA!P10</f>
        <v>2238</v>
      </c>
      <c r="Q10" s="93">
        <f>+[3]AMAZONAS!Q10+[3]ANTIOQUIA!Q10+[3]ATLANTICO!Q10+[3]ARAUCA!Q10+[3]BOLIVAR!Q10+[3]CUNDINAMARCA!Q10+[3]GUAJIRA!Q10+[3]MAGDALENA!Q10+[3]NARIÑO!Q10+'[3]NORTE DE SANTANDER'!Q10+[3]PUTUMAYO!Q10+[3]QUINDIO!Q10+[3]RISARALDA!Q10+'[3]SAN ANDRES'!Q10+[3]SANTANDER!Q10+[3]VALLE!Q10+[3]VICHADA!Q10</f>
        <v>2143</v>
      </c>
      <c r="R10" s="93">
        <f>+[3]AMAZONAS!R10+[3]ANTIOQUIA!R10+[3]ATLANTICO!R10+[3]ARAUCA!R10+[3]BOLIVAR!R10+[3]CUNDINAMARCA!R10+[3]GUAJIRA!R10+[3]MAGDALENA!R10+[3]NARIÑO!R10+'[3]NORTE DE SANTANDER'!R10+[3]PUTUMAYO!R10+[3]QUINDIO!R10+[3]RISARALDA!R10+'[3]SAN ANDRES'!R10+[3]SANTANDER!R10+[3]VALLE!R10+[3]VICHADA!R10</f>
        <v>2149</v>
      </c>
      <c r="S10" s="93">
        <f>+[3]AMAZONAS!S10+[3]ANTIOQUIA!S10+[3]ATLANTICO!S10+[3]ARAUCA!S10+[3]BOLIVAR!S10+[3]CUNDINAMARCA!S10+[3]GUAJIRA!S10+[3]MAGDALENA!S10+[3]NARIÑO!S10+'[3]NORTE DE SANTANDER'!S10+[3]PUTUMAYO!S10+[3]QUINDIO!S10+[3]RISARALDA!S10+'[3]SAN ANDRES'!S10+[3]SANTANDER!S10+[3]VALLE!S10+[3]VICHADA!S10</f>
        <v>2114</v>
      </c>
      <c r="T10" s="93">
        <f>+[3]AMAZONAS!T10+[3]ANTIOQUIA!T10+[3]ATLANTICO!T10+[3]ARAUCA!T10+[3]BOLIVAR!T10+[3]CUNDINAMARCA!T10+[3]GUAJIRA!T10+[3]MAGDALENA!T10+[3]NARIÑO!T10+'[3]NORTE DE SANTANDER'!T10+[3]PUTUMAYO!T10+[3]QUINDIO!T10+[3]RISARALDA!T10+'[3]SAN ANDRES'!T10+[3]SANTANDER!T10+[3]VALLE!T10+[3]VICHADA!T10</f>
        <v>1910</v>
      </c>
      <c r="U10" s="94">
        <f t="shared" si="0"/>
        <v>24298</v>
      </c>
      <c r="V10" s="95"/>
      <c r="W10" s="96"/>
    </row>
    <row r="11" spans="1:23" ht="30" customHeight="1" x14ac:dyDescent="0.2">
      <c r="A11" s="21"/>
      <c r="B11" s="480"/>
      <c r="C11" s="458"/>
      <c r="D11" s="23" t="s">
        <v>490</v>
      </c>
      <c r="E11" s="40" t="s">
        <v>491</v>
      </c>
      <c r="F11" s="93"/>
      <c r="G11" s="93">
        <f>+[3]AMAZONAS!G11+[3]ANTIOQUIA!G11+[3]ATLANTICO!G11+[3]ARAUCA!G11+[3]BOLIVAR!G11+[3]CUNDINAMARCA!G11+[3]GUAJIRA!G11+[3]MAGDALENA!G11+[3]NARIÑO!G11+'[3]NORTE DE SANTANDER'!G11+[3]PUTUMAYO!G11+[3]QUINDIO!G11+[3]RISARALDA!G11+'[3]SAN ANDRES'!G11+[3]SANTANDER!G11+[3]VALLE!G11+[3]VICHADA!G11</f>
        <v>491</v>
      </c>
      <c r="H11" s="93">
        <f>+[3]AMAZONAS!H11+[3]ANTIOQUIA!H11+[3]ATLANTICO!H11+[3]ARAUCA!H11+[3]BOLIVAR!H11+[3]CUNDINAMARCA!H11+[3]GUAJIRA!H11+[3]MAGDALENA!H11+[3]NARIÑO!H11+'[3]NORTE DE SANTANDER'!H11+[3]PUTUMAYO!H11+[3]QUINDIO!H11+[3]RISARALDA!H11+'[3]SAN ANDRES'!H11+[3]SANTANDER!H11+[3]VALLE!H11+[3]VICHADA!H11</f>
        <v>506</v>
      </c>
      <c r="I11" s="93">
        <f>+[3]AMAZONAS!I11+[3]ANTIOQUIA!I11+[3]ATLANTICO!I11+[3]ARAUCA!I11+[3]BOLIVAR!I11+[3]CUNDINAMARCA!I11+[3]GUAJIRA!I11+[3]MAGDALENA!I11+[3]NARIÑO!I11+'[3]NORTE DE SANTANDER'!I11+[3]PUTUMAYO!I11+[3]QUINDIO!I11+[3]RISARALDA!I11+'[3]SAN ANDRES'!I11+[3]SANTANDER!I11+[3]VALLE!I11+[3]VICHADA!I11</f>
        <v>37</v>
      </c>
      <c r="J11" s="93">
        <f>+[3]AMAZONAS!J11+[3]ANTIOQUIA!J11+[3]ATLANTICO!J11+[3]ARAUCA!J11+[3]BOLIVAR!J11+[3]CUNDINAMARCA!J11+[3]GUAJIRA!J11+[3]MAGDALENA!J11+[3]NARIÑO!J11+'[3]NORTE DE SANTANDER'!J11+[3]PUTUMAYO!J11+[3]QUINDIO!J11+[3]RISARALDA!J11+'[3]SAN ANDRES'!J11+[3]SANTANDER!J11+[3]VALLE!J11+[3]VICHADA!J11</f>
        <v>58</v>
      </c>
      <c r="K11" s="93">
        <f>+[3]AMAZONAS!K11+[3]ANTIOQUIA!K11+[3]ATLANTICO!K11+[3]ARAUCA!K11+[3]BOLIVAR!K11+[3]CUNDINAMARCA!K11+[3]GUAJIRA!K11+[3]MAGDALENA!K11+[3]NARIÑO!K11+'[3]NORTE DE SANTANDER'!K11+[3]PUTUMAYO!K11+[3]QUINDIO!K11+[3]RISARALDA!K11+'[3]SAN ANDRES'!K11+[3]SANTANDER!K11+[3]VALLE!K11+[3]VICHADA!K11</f>
        <v>55</v>
      </c>
      <c r="L11" s="93">
        <f>+[3]AMAZONAS!L11+[3]ANTIOQUIA!L11+[3]ATLANTICO!L11+[3]ARAUCA!L11+[3]BOLIVAR!L11+[3]CUNDINAMARCA!L11+[3]GUAJIRA!L11+[3]MAGDALENA!L11+[3]NARIÑO!L11+'[3]NORTE DE SANTANDER'!L11+[3]PUTUMAYO!L11+[3]QUINDIO!L11+[3]RISARALDA!L11+'[3]SAN ANDRES'!L11+[3]SANTANDER!L11+[3]VALLE!L11+[3]VICHADA!L11</f>
        <v>38</v>
      </c>
      <c r="M11" s="93">
        <f>+[3]AMAZONAS!M11+[3]ANTIOQUIA!M11+[3]ATLANTICO!M11+[3]ARAUCA!M11+[3]BOLIVAR!M11+[3]CUNDINAMARCA!M11+[3]GUAJIRA!M11+[3]MAGDALENA!M11+[3]NARIÑO!M11+'[3]NORTE DE SANTANDER'!M11+[3]PUTUMAYO!M11+[3]QUINDIO!M11+[3]RISARALDA!M11+'[3]SAN ANDRES'!M11+[3]SANTANDER!M11+[3]VALLE!M11+[3]VICHADA!M11</f>
        <v>40</v>
      </c>
      <c r="N11" s="93">
        <f>+[3]AMAZONAS!N11+[3]ANTIOQUIA!N11+[3]ATLANTICO!N11+[3]ARAUCA!N11+[3]BOLIVAR!N11+[3]CUNDINAMARCA!N11+[3]GUAJIRA!N11+[3]MAGDALENA!N11+[3]NARIÑO!N11+'[3]NORTE DE SANTANDER'!N11+[3]PUTUMAYO!N11+[3]QUINDIO!N11+[3]RISARALDA!N11+'[3]SAN ANDRES'!N11+[3]SANTANDER!N11+[3]VALLE!N11+[3]VICHADA!N11</f>
        <v>60</v>
      </c>
      <c r="O11" s="93">
        <f>+[3]AMAZONAS!O11+[3]ANTIOQUIA!O11+[3]ATLANTICO!O11+[3]ARAUCA!O11+[3]BOLIVAR!O11+[3]CUNDINAMARCA!O11+[3]GUAJIRA!O11+[3]MAGDALENA!O11+[3]NARIÑO!O11+'[3]NORTE DE SANTANDER'!O11+[3]PUTUMAYO!O11+[3]QUINDIO!O11+[3]RISARALDA!O11+'[3]SAN ANDRES'!O11+[3]SANTANDER!O11+[3]VALLE!O11+[3]VICHADA!O11</f>
        <v>49</v>
      </c>
      <c r="P11" s="93">
        <f>+[3]AMAZONAS!P11+[3]ANTIOQUIA!P11+[3]ATLANTICO!P11+[3]ARAUCA!P11+[3]BOLIVAR!P11+[3]CUNDINAMARCA!P11+[3]GUAJIRA!P11+[3]MAGDALENA!P11+[3]NARIÑO!P11+'[3]NORTE DE SANTANDER'!P11+[3]PUTUMAYO!P11+[3]QUINDIO!P11+[3]RISARALDA!P11+'[3]SAN ANDRES'!P11+[3]SANTANDER!P11+[3]VALLE!P11+[3]VICHADA!P11</f>
        <v>61</v>
      </c>
      <c r="Q11" s="93">
        <f>+[3]AMAZONAS!Q11+[3]ANTIOQUIA!Q11+[3]ATLANTICO!Q11+[3]ARAUCA!Q11+[3]BOLIVAR!Q11+[3]CUNDINAMARCA!Q11+[3]GUAJIRA!Q11+[3]MAGDALENA!Q11+[3]NARIÑO!Q11+'[3]NORTE DE SANTANDER'!Q11+[3]PUTUMAYO!Q11+[3]QUINDIO!Q11+[3]RISARALDA!Q11+'[3]SAN ANDRES'!Q11+[3]SANTANDER!Q11+[3]VALLE!Q11+[3]VICHADA!Q11</f>
        <v>48</v>
      </c>
      <c r="R11" s="93">
        <f>+[3]AMAZONAS!R11+[3]ANTIOQUIA!R11+[3]ATLANTICO!R11+[3]ARAUCA!R11+[3]BOLIVAR!R11+[3]CUNDINAMARCA!R11+[3]GUAJIRA!R11+[3]MAGDALENA!R11+[3]NARIÑO!R11+'[3]NORTE DE SANTANDER'!R11+[3]PUTUMAYO!R11+[3]QUINDIO!R11+[3]RISARALDA!R11+'[3]SAN ANDRES'!R11+[3]SANTANDER!R11+[3]VALLE!R11+[3]VICHADA!R11</f>
        <v>26</v>
      </c>
      <c r="S11" s="93">
        <f>+[3]AMAZONAS!S11+[3]ANTIOQUIA!S11+[3]ATLANTICO!S11+[3]ARAUCA!S11+[3]BOLIVAR!S11+[3]CUNDINAMARCA!S11+[3]GUAJIRA!S11+[3]MAGDALENA!S11+[3]NARIÑO!S11+'[3]NORTE DE SANTANDER'!S11+[3]PUTUMAYO!S11+[3]QUINDIO!S11+[3]RISARALDA!S11+'[3]SAN ANDRES'!S11+[3]SANTANDER!S11+[3]VALLE!S11+[3]VICHADA!S11</f>
        <v>31</v>
      </c>
      <c r="T11" s="93">
        <f>+[3]AMAZONAS!T11+[3]ANTIOQUIA!T11+[3]ATLANTICO!T11+[3]ARAUCA!T11+[3]BOLIVAR!T11+[3]CUNDINAMARCA!T11+[3]GUAJIRA!T11+[3]MAGDALENA!T11+[3]NARIÑO!T11+'[3]NORTE DE SANTANDER'!T11+[3]PUTUMAYO!T11+[3]QUINDIO!T11+[3]RISARALDA!T11+'[3]SAN ANDRES'!T11+[3]SANTANDER!T11+[3]VALLE!T11+[3]VICHADA!T11</f>
        <v>78</v>
      </c>
      <c r="U11" s="93">
        <f t="shared" si="0"/>
        <v>581</v>
      </c>
      <c r="V11" s="95"/>
      <c r="W11" s="96"/>
    </row>
    <row r="12" spans="1:23" ht="22.5" customHeight="1" x14ac:dyDescent="0.2">
      <c r="A12" s="21" t="s">
        <v>492</v>
      </c>
      <c r="B12" s="480" t="s">
        <v>478</v>
      </c>
      <c r="C12" s="458" t="s">
        <v>493</v>
      </c>
      <c r="D12" s="23" t="s">
        <v>494</v>
      </c>
      <c r="E12" s="40" t="s">
        <v>495</v>
      </c>
      <c r="F12" s="93"/>
      <c r="G12" s="93">
        <f>+[3]AMAZONAS!G12+[3]ANTIOQUIA!G12+[3]ATLANTICO!G12+[3]ARAUCA!G12+[3]BOLIVAR!G12+[3]CUNDINAMARCA!G12+[3]GUAJIRA!G12+[3]MAGDALENA!G12+[3]NARIÑO!G12+'[3]NORTE DE SANTANDER'!G12+[3]PUTUMAYO!G12+[3]QUINDIO!G12+[3]RISARALDA!G12+'[3]SAN ANDRES'!G12+[3]SANTANDER!G12+[3]VALLE!G12+[3]VICHADA!G12</f>
        <v>7567</v>
      </c>
      <c r="H12" s="93">
        <f>+[3]AMAZONAS!H12+[3]ANTIOQUIA!H12+[3]ATLANTICO!H12+[3]ARAUCA!H12+[3]BOLIVAR!H12+[3]CUNDINAMARCA!H12+[3]GUAJIRA!H12+[3]MAGDALENA!H12+[3]NARIÑO!H12+'[3]NORTE DE SANTANDER'!H12+[3]PUTUMAYO!H12+[3]QUINDIO!H12+[3]RISARALDA!H12+'[3]SAN ANDRES'!H12+[3]SANTANDER!H12+[3]VALLE!H12+[3]VICHADA!H12</f>
        <v>7617</v>
      </c>
      <c r="I12" s="93">
        <f>+[3]AMAZONAS!I12+[3]ANTIOQUIA!I12+[3]ATLANTICO!I12+[3]ARAUCA!I12+[3]BOLIVAR!I12+[3]CUNDINAMARCA!I12+[3]GUAJIRA!I12+[3]MAGDALENA!I12+[3]NARIÑO!I12+'[3]NORTE DE SANTANDER'!I12+[3]PUTUMAYO!I12+[3]QUINDIO!I12+[3]RISARALDA!I12+'[3]SAN ANDRES'!I12+[3]SANTANDER!I12+[3]VALLE!I12+[3]VICHADA!I12</f>
        <v>621</v>
      </c>
      <c r="J12" s="93">
        <f>+[3]AMAZONAS!J12+[3]ANTIOQUIA!J12+[3]ATLANTICO!J12+[3]ARAUCA!J12+[3]BOLIVAR!J12+[3]CUNDINAMARCA!J12+[3]GUAJIRA!J12+[3]MAGDALENA!J12+[3]NARIÑO!J12+'[3]NORTE DE SANTANDER'!J12+[3]PUTUMAYO!J12+[3]QUINDIO!J12+[3]RISARALDA!J12+'[3]SAN ANDRES'!J12+[3]SANTANDER!J12+[3]VALLE!J12+[3]VICHADA!J12</f>
        <v>578</v>
      </c>
      <c r="K12" s="93">
        <f>+[3]AMAZONAS!K12+[3]ANTIOQUIA!K12+[3]ATLANTICO!K12+[3]ARAUCA!K12+[3]BOLIVAR!K12+[3]CUNDINAMARCA!K12+[3]GUAJIRA!K12+[3]MAGDALENA!K12+[3]NARIÑO!K12+'[3]NORTE DE SANTANDER'!K12+[3]PUTUMAYO!K12+[3]QUINDIO!K12+[3]RISARALDA!K12+'[3]SAN ANDRES'!K12+[3]SANTANDER!K12+[3]VALLE!K12+[3]VICHADA!K12</f>
        <v>395</v>
      </c>
      <c r="L12" s="93">
        <f>+[3]AMAZONAS!L12+[3]ANTIOQUIA!L12+[3]ATLANTICO!L12+[3]ARAUCA!L12+[3]BOLIVAR!L12+[3]CUNDINAMARCA!L12+[3]GUAJIRA!L12+[3]MAGDALENA!L12+[3]NARIÑO!L12+'[3]NORTE DE SANTANDER'!L12+[3]PUTUMAYO!L12+[3]QUINDIO!L12+[3]RISARALDA!L12+'[3]SAN ANDRES'!L12+[3]SANTANDER!L12+[3]VALLE!L12+[3]VICHADA!L12</f>
        <v>905</v>
      </c>
      <c r="M12" s="93">
        <f>+[3]AMAZONAS!M12+[3]ANTIOQUIA!M12+[3]ATLANTICO!M12+[3]ARAUCA!M12+[3]BOLIVAR!M12+[3]CUNDINAMARCA!M12+[3]GUAJIRA!M12+[3]MAGDALENA!M12+[3]NARIÑO!M12+'[3]NORTE DE SANTANDER'!M12+[3]PUTUMAYO!M12+[3]QUINDIO!M12+[3]RISARALDA!M12+'[3]SAN ANDRES'!M12+[3]SANTANDER!M12+[3]VALLE!M12+[3]VICHADA!M12</f>
        <v>644</v>
      </c>
      <c r="N12" s="93">
        <f>+[3]AMAZONAS!N12+[3]ANTIOQUIA!N12+[3]ATLANTICO!N12+[3]ARAUCA!N12+[3]BOLIVAR!N12+[3]CUNDINAMARCA!N12+[3]GUAJIRA!N12+[3]MAGDALENA!N12+[3]NARIÑO!N12+'[3]NORTE DE SANTANDER'!N12+[3]PUTUMAYO!N12+[3]QUINDIO!N12+[3]RISARALDA!N12+'[3]SAN ANDRES'!N12+[3]SANTANDER!N12+[3]VALLE!N12+[3]VICHADA!N12</f>
        <v>698</v>
      </c>
      <c r="O12" s="93">
        <f>+[3]AMAZONAS!O12+[3]ANTIOQUIA!O12+[3]ATLANTICO!O12+[3]ARAUCA!O12+[3]BOLIVAR!O12+[3]CUNDINAMARCA!O12+[3]GUAJIRA!O12+[3]MAGDALENA!O12+[3]NARIÑO!O12+'[3]NORTE DE SANTANDER'!O12+[3]PUTUMAYO!O12+[3]QUINDIO!O12+[3]RISARALDA!O12+'[3]SAN ANDRES'!O12+[3]SANTANDER!O12+[3]VALLE!O12+[3]VICHADA!O12</f>
        <v>780</v>
      </c>
      <c r="P12" s="93">
        <f>+[3]AMAZONAS!P12+[3]ANTIOQUIA!P12+[3]ATLANTICO!P12+[3]ARAUCA!P12+[3]BOLIVAR!P12+[3]CUNDINAMARCA!P12+[3]GUAJIRA!P12+[3]MAGDALENA!P12+[3]NARIÑO!P12+'[3]NORTE DE SANTANDER'!P12+[3]PUTUMAYO!P12+[3]QUINDIO!P12+[3]RISARALDA!P12+'[3]SAN ANDRES'!P12+[3]SANTANDER!P12+[3]VALLE!P12+[3]VICHADA!P12</f>
        <v>998</v>
      </c>
      <c r="Q12" s="93">
        <f>+[3]AMAZONAS!Q12+[3]ANTIOQUIA!Q12+[3]ATLANTICO!Q12+[3]ARAUCA!Q12+[3]BOLIVAR!Q12+[3]CUNDINAMARCA!Q12+[3]GUAJIRA!Q12+[3]MAGDALENA!Q12+[3]NARIÑO!Q12+'[3]NORTE DE SANTANDER'!Q12+[3]PUTUMAYO!Q12+[3]QUINDIO!Q12+[3]RISARALDA!Q12+'[3]SAN ANDRES'!Q12+[3]SANTANDER!Q12+[3]VALLE!Q12+[3]VICHADA!Q12</f>
        <v>907</v>
      </c>
      <c r="R12" s="93">
        <f>+[3]AMAZONAS!R12+[3]ANTIOQUIA!R12+[3]ATLANTICO!R12+[3]ARAUCA!R12+[3]BOLIVAR!R12+[3]CUNDINAMARCA!R12+[3]GUAJIRA!R12+[3]MAGDALENA!R12+[3]NARIÑO!R12+'[3]NORTE DE SANTANDER'!R12+[3]PUTUMAYO!R12+[3]QUINDIO!R12+[3]RISARALDA!R12+'[3]SAN ANDRES'!R12+[3]SANTANDER!R12+[3]VALLE!R12+[3]VICHADA!R12</f>
        <v>860</v>
      </c>
      <c r="S12" s="93">
        <f>+[3]AMAZONAS!S12+[3]ANTIOQUIA!S12+[3]ATLANTICO!S12+[3]ARAUCA!S12+[3]BOLIVAR!S12+[3]CUNDINAMARCA!S12+[3]GUAJIRA!S12+[3]MAGDALENA!S12+[3]NARIÑO!S12+'[3]NORTE DE SANTANDER'!S12+[3]PUTUMAYO!S12+[3]QUINDIO!S12+[3]RISARALDA!S12+'[3]SAN ANDRES'!S12+[3]SANTANDER!S12+[3]VALLE!S12+[3]VICHADA!S12</f>
        <v>963</v>
      </c>
      <c r="T12" s="93">
        <f>+[3]AMAZONAS!T12+[3]ANTIOQUIA!T12+[3]ATLANTICO!T12+[3]ARAUCA!T12+[3]BOLIVAR!T12+[3]CUNDINAMARCA!T12+[3]GUAJIRA!T12+[3]MAGDALENA!T12+[3]NARIÑO!T12+'[3]NORTE DE SANTANDER'!T12+[3]PUTUMAYO!T12+[3]QUINDIO!T12+[3]RISARALDA!T12+'[3]SAN ANDRES'!T12+[3]SANTANDER!T12+[3]VALLE!T12+[3]VICHADA!T12</f>
        <v>768</v>
      </c>
      <c r="U12" s="93">
        <f t="shared" si="0"/>
        <v>9117</v>
      </c>
      <c r="V12" s="95"/>
      <c r="W12" s="96"/>
    </row>
    <row r="13" spans="1:23" ht="22.5" x14ac:dyDescent="0.2">
      <c r="A13" s="21" t="s">
        <v>496</v>
      </c>
      <c r="B13" s="480"/>
      <c r="C13" s="458"/>
      <c r="D13" s="23" t="s">
        <v>497</v>
      </c>
      <c r="E13" s="40" t="s">
        <v>498</v>
      </c>
      <c r="F13" s="93"/>
      <c r="G13" s="93">
        <f>+[3]AMAZONAS!G13+[3]ANTIOQUIA!G13+[3]ATLANTICO!G13+[3]ARAUCA!G13+[3]BOLIVAR!G13+[3]CUNDINAMARCA!G13+[3]GUAJIRA!G13+[3]MAGDALENA!G13+[3]NARIÑO!G13+'[3]NORTE DE SANTANDER'!G13+[3]PUTUMAYO!G13+[3]QUINDIO!G13+[3]RISARALDA!G13+'[3]SAN ANDRES'!G13+[3]SANTANDER!G13+[3]VALLE!G13+[3]VICHADA!G13</f>
        <v>1676</v>
      </c>
      <c r="H13" s="93">
        <f>+[3]AMAZONAS!H13+[3]ANTIOQUIA!H13+[3]ATLANTICO!H13+[3]ARAUCA!H13+[3]BOLIVAR!H13+[3]CUNDINAMARCA!H13+[3]GUAJIRA!H13+[3]MAGDALENA!H13+[3]NARIÑO!H13+'[3]NORTE DE SANTANDER'!H13+[3]PUTUMAYO!H13+[3]QUINDIO!H13+[3]RISARALDA!H13+'[3]SAN ANDRES'!H13+[3]SANTANDER!H13+[3]VALLE!H13+[3]VICHADA!H13</f>
        <v>1684</v>
      </c>
      <c r="I13" s="93">
        <f>+[3]AMAZONAS!I13+[3]ANTIOQUIA!I13+[3]ATLANTICO!I13+[3]ARAUCA!I13+[3]BOLIVAR!I13+[3]CUNDINAMARCA!I13+[3]GUAJIRA!I13+[3]MAGDALENA!I13+[3]NARIÑO!I13+'[3]NORTE DE SANTANDER'!I13+[3]PUTUMAYO!I13+[3]QUINDIO!I13+[3]RISARALDA!I13+'[3]SAN ANDRES'!I13+[3]SANTANDER!I13+[3]VALLE!I13+[3]VICHADA!I13</f>
        <v>148</v>
      </c>
      <c r="J13" s="93">
        <f>+[3]AMAZONAS!J13+[3]ANTIOQUIA!J13+[3]ATLANTICO!J13+[3]ARAUCA!J13+[3]BOLIVAR!J13+[3]CUNDINAMARCA!J13+[3]GUAJIRA!J13+[3]MAGDALENA!J13+[3]NARIÑO!J13+'[3]NORTE DE SANTANDER'!J13+[3]PUTUMAYO!J13+[3]QUINDIO!J13+[3]RISARALDA!J13+'[3]SAN ANDRES'!J13+[3]SANTANDER!J13+[3]VALLE!J13+[3]VICHADA!J13</f>
        <v>122</v>
      </c>
      <c r="K13" s="93">
        <f>+[3]AMAZONAS!K13+[3]ANTIOQUIA!K13+[3]ATLANTICO!K13+[3]ARAUCA!K13+[3]BOLIVAR!K13+[3]CUNDINAMARCA!K13+[3]GUAJIRA!K13+[3]MAGDALENA!K13+[3]NARIÑO!K13+'[3]NORTE DE SANTANDER'!K13+[3]PUTUMAYO!K13+[3]QUINDIO!K13+[3]RISARALDA!K13+'[3]SAN ANDRES'!K13+[3]SANTANDER!K13+[3]VALLE!K13+[3]VICHADA!K13</f>
        <v>85</v>
      </c>
      <c r="L13" s="93">
        <f>+[3]AMAZONAS!L13+[3]ANTIOQUIA!L13+[3]ATLANTICO!L13+[3]ARAUCA!L13+[3]BOLIVAR!L13+[3]CUNDINAMARCA!L13+[3]GUAJIRA!L13+[3]MAGDALENA!L13+[3]NARIÑO!L13+'[3]NORTE DE SANTANDER'!L13+[3]PUTUMAYO!L13+[3]QUINDIO!L13+[3]RISARALDA!L13+'[3]SAN ANDRES'!L13+[3]SANTANDER!L13+[3]VALLE!L13+[3]VICHADA!L13</f>
        <v>179</v>
      </c>
      <c r="M13" s="93">
        <f>+[3]AMAZONAS!M13+[3]ANTIOQUIA!M13+[3]ATLANTICO!M13+[3]ARAUCA!M13+[3]BOLIVAR!M13+[3]CUNDINAMARCA!M13+[3]GUAJIRA!M13+[3]MAGDALENA!M13+[3]NARIÑO!M13+'[3]NORTE DE SANTANDER'!M13+[3]PUTUMAYO!M13+[3]QUINDIO!M13+[3]RISARALDA!M13+'[3]SAN ANDRES'!M13+[3]SANTANDER!M13+[3]VALLE!M13+[3]VICHADA!M13</f>
        <v>156</v>
      </c>
      <c r="N13" s="93">
        <f>+[3]AMAZONAS!N13+[3]ANTIOQUIA!N13+[3]ATLANTICO!N13+[3]ARAUCA!N13+[3]BOLIVAR!N13+[3]CUNDINAMARCA!N13+[3]GUAJIRA!N13+[3]MAGDALENA!N13+[3]NARIÑO!N13+'[3]NORTE DE SANTANDER'!N13+[3]PUTUMAYO!N13+[3]QUINDIO!N13+[3]RISARALDA!N13+'[3]SAN ANDRES'!N13+[3]SANTANDER!N13+[3]VALLE!N13+[3]VICHADA!N13</f>
        <v>147</v>
      </c>
      <c r="O13" s="93">
        <f>+[3]AMAZONAS!O13+[3]ANTIOQUIA!O13+[3]ATLANTICO!O13+[3]ARAUCA!O13+[3]BOLIVAR!O13+[3]CUNDINAMARCA!O13+[3]GUAJIRA!O13+[3]MAGDALENA!O13+[3]NARIÑO!O13+'[3]NORTE DE SANTANDER'!O13+[3]PUTUMAYO!O13+[3]QUINDIO!O13+[3]RISARALDA!O13+'[3]SAN ANDRES'!O13+[3]SANTANDER!O13+[3]VALLE!O13+[3]VICHADA!O13</f>
        <v>159</v>
      </c>
      <c r="P13" s="93">
        <f>+[3]AMAZONAS!P13+[3]ANTIOQUIA!P13+[3]ATLANTICO!P13+[3]ARAUCA!P13+[3]BOLIVAR!P13+[3]CUNDINAMARCA!P13+[3]GUAJIRA!P13+[3]MAGDALENA!P13+[3]NARIÑO!P13+'[3]NORTE DE SANTANDER'!P13+[3]PUTUMAYO!P13+[3]QUINDIO!P13+[3]RISARALDA!P13+'[3]SAN ANDRES'!P13+[3]SANTANDER!P13+[3]VALLE!P13+[3]VICHADA!P13</f>
        <v>181</v>
      </c>
      <c r="Q13" s="93">
        <f>+[3]AMAZONAS!Q13+[3]ANTIOQUIA!Q13+[3]ATLANTICO!Q13+[3]ARAUCA!Q13+[3]BOLIVAR!Q13+[3]CUNDINAMARCA!Q13+[3]GUAJIRA!Q13+[3]MAGDALENA!Q13+[3]NARIÑO!Q13+'[3]NORTE DE SANTANDER'!Q13+[3]PUTUMAYO!Q13+[3]QUINDIO!Q13+[3]RISARALDA!Q13+'[3]SAN ANDRES'!Q13+[3]SANTANDER!Q13+[3]VALLE!Q13+[3]VICHADA!Q13</f>
        <v>173</v>
      </c>
      <c r="R13" s="93">
        <f>+[3]AMAZONAS!R13+[3]ANTIOQUIA!R13+[3]ATLANTICO!R13+[3]ARAUCA!R13+[3]BOLIVAR!R13+[3]CUNDINAMARCA!R13+[3]GUAJIRA!R13+[3]MAGDALENA!R13+[3]NARIÑO!R13+'[3]NORTE DE SANTANDER'!R13+[3]PUTUMAYO!R13+[3]QUINDIO!R13+[3]RISARALDA!R13+'[3]SAN ANDRES'!R13+[3]SANTANDER!R13+[3]VALLE!R13+[3]VICHADA!R13</f>
        <v>160</v>
      </c>
      <c r="S13" s="93">
        <f>+[3]AMAZONAS!S13+[3]ANTIOQUIA!S13+[3]ATLANTICO!S13+[3]ARAUCA!S13+[3]BOLIVAR!S13+[3]CUNDINAMARCA!S13+[3]GUAJIRA!S13+[3]MAGDALENA!S13+[3]NARIÑO!S13+'[3]NORTE DE SANTANDER'!S13+[3]PUTUMAYO!S13+[3]QUINDIO!S13+[3]RISARALDA!S13+'[3]SAN ANDRES'!S13+[3]SANTANDER!S13+[3]VALLE!S13+[3]VICHADA!S13</f>
        <v>155</v>
      </c>
      <c r="T13" s="93">
        <f>+[3]AMAZONAS!T13+[3]ANTIOQUIA!T13+[3]ATLANTICO!T13+[3]ARAUCA!T13+[3]BOLIVAR!T13+[3]CUNDINAMARCA!T13+[3]GUAJIRA!T13+[3]MAGDALENA!T13+[3]NARIÑO!T13+'[3]NORTE DE SANTANDER'!T13+[3]PUTUMAYO!T13+[3]QUINDIO!T13+[3]RISARALDA!T13+'[3]SAN ANDRES'!T13+[3]SANTANDER!T13+[3]VALLE!T13+[3]VICHADA!T13</f>
        <v>137</v>
      </c>
      <c r="U13" s="93">
        <f t="shared" si="0"/>
        <v>1802</v>
      </c>
      <c r="V13" s="95"/>
      <c r="W13" s="96"/>
    </row>
    <row r="14" spans="1:23" ht="22.5" customHeight="1" x14ac:dyDescent="0.2">
      <c r="A14" s="21" t="s">
        <v>499</v>
      </c>
      <c r="B14" s="480" t="s">
        <v>478</v>
      </c>
      <c r="C14" s="458" t="s">
        <v>500</v>
      </c>
      <c r="D14" s="23" t="s">
        <v>501</v>
      </c>
      <c r="E14" s="40" t="s">
        <v>502</v>
      </c>
      <c r="F14" s="93"/>
      <c r="G14" s="93">
        <f>+[3]AMAZONAS!G14+[3]ANTIOQUIA!G14+[3]ATLANTICO!G14+[3]ARAUCA!G14+[3]BOLIVAR!G14+[3]CUNDINAMARCA!G14+[3]GUAJIRA!G14+[3]MAGDALENA!G14+[3]NARIÑO!G14+'[3]NORTE DE SANTANDER'!G14+[3]PUTUMAYO!G14+[3]QUINDIO!G14+[3]RISARALDA!G14+'[3]SAN ANDRES'!G14+[3]SANTANDER!G14+[3]VALLE!G14+[3]VICHADA!G14</f>
        <v>181822</v>
      </c>
      <c r="H14" s="93">
        <f>+[3]AMAZONAS!H14+[3]ANTIOQUIA!H14+[3]ATLANTICO!H14+[3]ARAUCA!H14+[3]BOLIVAR!H14+[3]CUNDINAMARCA!H14+[3]GUAJIRA!H14+[3]MAGDALENA!H14+[3]NARIÑO!H14+'[3]NORTE DE SANTANDER'!H14+[3]PUTUMAYO!H14+[3]QUINDIO!H14+[3]RISARALDA!H14+'[3]SAN ANDRES'!H14+[3]SANTANDER!H14+[3]VALLE!H14+[3]VICHADA!H14</f>
        <v>141872</v>
      </c>
      <c r="I14" s="93">
        <f>+[3]AMAZONAS!I14+[3]ANTIOQUIA!I14+[3]ATLANTICO!I14+[3]ARAUCA!I14+[3]BOLIVAR!I14+[3]CUNDINAMARCA!I14+[3]GUAJIRA!I14+[3]MAGDALENA!I14+[3]NARIÑO!I14+'[3]NORTE DE SANTANDER'!I14+[3]PUTUMAYO!I14+[3]QUINDIO!I14+[3]RISARALDA!I14+'[3]SAN ANDRES'!I14+[3]SANTANDER!I14+[3]VALLE!I14+[3]VICHADA!I14</f>
        <v>1038</v>
      </c>
      <c r="J14" s="93">
        <f>+[3]AMAZONAS!J14+[3]ANTIOQUIA!J14+[3]ATLANTICO!J14+[3]ARAUCA!J14+[3]BOLIVAR!J14+[3]CUNDINAMARCA!J14+[3]GUAJIRA!J14+[3]MAGDALENA!J14+[3]NARIÑO!J14+'[3]NORTE DE SANTANDER'!J14+[3]PUTUMAYO!J14+[3]QUINDIO!J14+[3]RISARALDA!J14+'[3]SAN ANDRES'!J14+[3]SANTANDER!J14+[3]VALLE!J14+[3]VICHADA!J14</f>
        <v>5611</v>
      </c>
      <c r="K14" s="93">
        <f>+[3]AMAZONAS!K14+[3]ANTIOQUIA!K14+[3]ATLANTICO!K14+[3]ARAUCA!K14+[3]BOLIVAR!K14+[3]CUNDINAMARCA!K14+[3]GUAJIRA!K14+[3]MAGDALENA!K14+[3]NARIÑO!K14+'[3]NORTE DE SANTANDER'!K14+[3]PUTUMAYO!K14+[3]QUINDIO!K14+[3]RISARALDA!K14+'[3]SAN ANDRES'!K14+[3]SANTANDER!K14+[3]VALLE!K14+[3]VICHADA!K14</f>
        <v>5673</v>
      </c>
      <c r="L14" s="93">
        <f>+[3]AMAZONAS!L14+[3]ANTIOQUIA!L14+[3]ATLANTICO!L14+[3]ARAUCA!L14+[3]BOLIVAR!L14+[3]CUNDINAMARCA!L14+[3]GUAJIRA!L14+[3]MAGDALENA!L14+[3]NARIÑO!L14+'[3]NORTE DE SANTANDER'!L14+[3]PUTUMAYO!L14+[3]QUINDIO!L14+[3]RISARALDA!L14+'[3]SAN ANDRES'!L14+[3]SANTANDER!L14+[3]VALLE!L14+[3]VICHADA!L14</f>
        <v>5685</v>
      </c>
      <c r="M14" s="93">
        <f>+[3]AMAZONAS!M14+[3]ANTIOQUIA!M14+[3]ATLANTICO!M14+[3]ARAUCA!M14+[3]BOLIVAR!M14+[3]CUNDINAMARCA!M14+[3]GUAJIRA!M14+[3]MAGDALENA!M14+[3]NARIÑO!M14+'[3]NORTE DE SANTANDER'!M14+[3]PUTUMAYO!M14+[3]QUINDIO!M14+[3]RISARALDA!M14+'[3]SAN ANDRES'!M14+[3]SANTANDER!M14+[3]VALLE!M14+[3]VICHADA!M14</f>
        <v>5665</v>
      </c>
      <c r="N14" s="93">
        <f>+[3]AMAZONAS!N14+[3]ANTIOQUIA!N14+[3]ATLANTICO!N14+[3]ARAUCA!N14+[3]BOLIVAR!N14+[3]CUNDINAMARCA!N14+[3]GUAJIRA!N14+[3]MAGDALENA!N14+[3]NARIÑO!N14+'[3]NORTE DE SANTANDER'!N14+[3]PUTUMAYO!N14+[3]QUINDIO!N14+[3]RISARALDA!N14+'[3]SAN ANDRES'!N14+[3]SANTANDER!N14+[3]VALLE!N14+[3]VICHADA!N14</f>
        <v>5684</v>
      </c>
      <c r="O14" s="93">
        <f>+[3]AMAZONAS!O14+[3]ANTIOQUIA!O14+[3]ATLANTICO!O14+[3]ARAUCA!O14+[3]BOLIVAR!O14+[3]CUNDINAMARCA!O14+[3]GUAJIRA!O14+[3]MAGDALENA!O14+[3]NARIÑO!O14+'[3]NORTE DE SANTANDER'!O14+[3]PUTUMAYO!O14+[3]QUINDIO!O14+[3]RISARALDA!O14+'[3]SAN ANDRES'!O14+[3]SANTANDER!O14+[3]VALLE!O14+[3]VICHADA!O14</f>
        <v>5635</v>
      </c>
      <c r="P14" s="93">
        <f>+[3]AMAZONAS!P14+[3]ANTIOQUIA!P14+[3]ATLANTICO!P14+[3]ARAUCA!P14+[3]BOLIVAR!P14+[3]CUNDINAMARCA!P14+[3]GUAJIRA!P14+[3]MAGDALENA!P14+[3]NARIÑO!P14+'[3]NORTE DE SANTANDER'!P14+[3]PUTUMAYO!P14+[3]QUINDIO!P14+[3]RISARALDA!P14+'[3]SAN ANDRES'!P14+[3]SANTANDER!P14+[3]VALLE!P14+[3]VICHADA!P14</f>
        <v>5593</v>
      </c>
      <c r="Q14" s="93">
        <f>+[3]AMAZONAS!Q14+[3]ANTIOQUIA!Q14+[3]ATLANTICO!Q14+[3]ARAUCA!Q14+[3]BOLIVAR!Q14+[3]CUNDINAMARCA!Q14+[3]GUAJIRA!Q14+[3]MAGDALENA!Q14+[3]NARIÑO!Q14+'[3]NORTE DE SANTANDER'!Q14+[3]PUTUMAYO!Q14+[3]QUINDIO!Q14+[3]RISARALDA!Q14+'[3]SAN ANDRES'!Q14+[3]SANTANDER!Q14+[3]VALLE!Q14+[3]VICHADA!Q14</f>
        <v>5038</v>
      </c>
      <c r="R14" s="93">
        <f>+[3]AMAZONAS!R14+[3]ANTIOQUIA!R14+[3]ATLANTICO!R14+[3]ARAUCA!R14+[3]BOLIVAR!R14+[3]CUNDINAMARCA!R14+[3]GUAJIRA!R14+[3]MAGDALENA!R14+[3]NARIÑO!R14+'[3]NORTE DE SANTANDER'!R14+[3]PUTUMAYO!R14+[3]QUINDIO!R14+[3]RISARALDA!R14+'[3]SAN ANDRES'!R14+[3]SANTANDER!R14+[3]VALLE!R14+[3]VICHADA!R14</f>
        <v>6140</v>
      </c>
      <c r="S14" s="93">
        <f>+[3]AMAZONAS!S14+[3]ANTIOQUIA!S14+[3]ATLANTICO!S14+[3]ARAUCA!S14+[3]BOLIVAR!S14+[3]CUNDINAMARCA!S14+[3]GUAJIRA!S14+[3]MAGDALENA!S14+[3]NARIÑO!S14+'[3]NORTE DE SANTANDER'!S14+[3]PUTUMAYO!S14+[3]QUINDIO!S14+[3]RISARALDA!S14+'[3]SAN ANDRES'!S14+[3]SANTANDER!S14+[3]VALLE!S14+[3]VICHADA!S14</f>
        <v>5600</v>
      </c>
      <c r="T14" s="93">
        <f>+[3]AMAZONAS!T14+[3]ANTIOQUIA!T14+[3]ATLANTICO!T14+[3]ARAUCA!T14+[3]BOLIVAR!T14+[3]CUNDINAMARCA!T14+[3]GUAJIRA!T14+[3]MAGDALENA!T14+[3]NARIÑO!T14+'[3]NORTE DE SANTANDER'!T14+[3]PUTUMAYO!T14+[3]QUINDIO!T14+[3]RISARALDA!T14+'[3]SAN ANDRES'!T14+[3]SANTANDER!T14+[3]VALLE!T14+[3]VICHADA!T14</f>
        <v>3649</v>
      </c>
      <c r="U14" s="93">
        <f t="shared" si="0"/>
        <v>61011</v>
      </c>
      <c r="V14" s="95"/>
      <c r="W14" s="96"/>
    </row>
    <row r="15" spans="1:23" ht="34.5" customHeight="1" x14ac:dyDescent="0.2">
      <c r="A15" s="21" t="s">
        <v>503</v>
      </c>
      <c r="B15" s="480"/>
      <c r="C15" s="458"/>
      <c r="D15" s="23" t="s">
        <v>504</v>
      </c>
      <c r="E15" s="40" t="s">
        <v>505</v>
      </c>
      <c r="F15" s="93"/>
      <c r="G15" s="93">
        <f>+[3]AMAZONAS!G15+[3]ANTIOQUIA!G15+[3]ATLANTICO!G15+[3]ARAUCA!G15+[3]BOLIVAR!G15+[3]CUNDINAMARCA!G15+[3]GUAJIRA!G15+[3]MAGDALENA!G15+[3]NARIÑO!G15+'[3]NORTE DE SANTANDER'!G15+[3]PUTUMAYO!G15+[3]QUINDIO!G15+[3]RISARALDA!G15+'[3]SAN ANDRES'!G15+[3]SANTANDER!G15+[3]VALLE!G15+[3]VICHADA!G15</f>
        <v>628</v>
      </c>
      <c r="H15" s="93">
        <f>+[3]AMAZONAS!H15+[3]ANTIOQUIA!H15+[3]ATLANTICO!H15+[3]ARAUCA!H15+[3]BOLIVAR!H15+[3]CUNDINAMARCA!H15+[3]GUAJIRA!H15+[3]MAGDALENA!H15+[3]NARIÑO!H15+'[3]NORTE DE SANTANDER'!H15+[3]PUTUMAYO!H15+[3]QUINDIO!H15+[3]RISARALDA!H15+'[3]SAN ANDRES'!H15+[3]SANTANDER!H15+[3]VALLE!H15+[3]VICHADA!H15</f>
        <v>203</v>
      </c>
      <c r="I15" s="93">
        <f>+[3]AMAZONAS!I15+[3]ANTIOQUIA!I15+[3]ATLANTICO!I15+[3]ARAUCA!I15+[3]BOLIVAR!I15+[3]CUNDINAMARCA!I15+[3]GUAJIRA!I15+[3]MAGDALENA!I15+[3]NARIÑO!I15+'[3]NORTE DE SANTANDER'!I15+[3]PUTUMAYO!I15+[3]QUINDIO!I15+[3]RISARALDA!I15+'[3]SAN ANDRES'!I15+[3]SANTANDER!I15+[3]VALLE!I15+[3]VICHADA!I15</f>
        <v>5</v>
      </c>
      <c r="J15" s="93">
        <f>+[3]AMAZONAS!J15+[3]ANTIOQUIA!J15+[3]ATLANTICO!J15+[3]ARAUCA!J15+[3]BOLIVAR!J15+[3]CUNDINAMARCA!J15+[3]GUAJIRA!J15+[3]MAGDALENA!J15+[3]NARIÑO!J15+'[3]NORTE DE SANTANDER'!J15+[3]PUTUMAYO!J15+[3]QUINDIO!J15+[3]RISARALDA!J15+'[3]SAN ANDRES'!J15+[3]SANTANDER!J15+[3]VALLE!J15+[3]VICHADA!J15</f>
        <v>26</v>
      </c>
      <c r="K15" s="93">
        <f>+[3]AMAZONAS!K15+[3]ANTIOQUIA!K15+[3]ATLANTICO!K15+[3]ARAUCA!K15+[3]BOLIVAR!K15+[3]CUNDINAMARCA!K15+[3]GUAJIRA!K15+[3]MAGDALENA!K15+[3]NARIÑO!K15+'[3]NORTE DE SANTANDER'!K15+[3]PUTUMAYO!K15+[3]QUINDIO!K15+[3]RISARALDA!K15+'[3]SAN ANDRES'!K15+[3]SANTANDER!K15+[3]VALLE!K15+[3]VICHADA!K15</f>
        <v>33</v>
      </c>
      <c r="L15" s="93">
        <f>+[3]AMAZONAS!L15+[3]ANTIOQUIA!L15+[3]ATLANTICO!L15+[3]ARAUCA!L15+[3]BOLIVAR!L15+[3]CUNDINAMARCA!L15+[3]GUAJIRA!L15+[3]MAGDALENA!L15+[3]NARIÑO!L15+'[3]NORTE DE SANTANDER'!L15+[3]PUTUMAYO!L15+[3]QUINDIO!L15+[3]RISARALDA!L15+'[3]SAN ANDRES'!L15+[3]SANTANDER!L15+[3]VALLE!L15+[3]VICHADA!L15</f>
        <v>35</v>
      </c>
      <c r="M15" s="93">
        <f>+[3]AMAZONAS!M15+[3]ANTIOQUIA!M15+[3]ATLANTICO!M15+[3]ARAUCA!M15+[3]BOLIVAR!M15+[3]CUNDINAMARCA!M15+[3]GUAJIRA!M15+[3]MAGDALENA!M15+[3]NARIÑO!M15+'[3]NORTE DE SANTANDER'!M15+[3]PUTUMAYO!M15+[3]QUINDIO!M15+[3]RISARALDA!M15+'[3]SAN ANDRES'!M15+[3]SANTANDER!M15+[3]VALLE!M15+[3]VICHADA!M15</f>
        <v>12</v>
      </c>
      <c r="N15" s="93">
        <f>+[3]AMAZONAS!N15+[3]ANTIOQUIA!N15+[3]ATLANTICO!N15+[3]ARAUCA!N15+[3]BOLIVAR!N15+[3]CUNDINAMARCA!N15+[3]GUAJIRA!N15+[3]MAGDALENA!N15+[3]NARIÑO!N15+'[3]NORTE DE SANTANDER'!N15+[3]PUTUMAYO!N15+[3]QUINDIO!N15+[3]RISARALDA!N15+'[3]SAN ANDRES'!N15+[3]SANTANDER!N15+[3]VALLE!N15+[3]VICHADA!N15</f>
        <v>12</v>
      </c>
      <c r="O15" s="93">
        <f>+[3]AMAZONAS!O15+[3]ANTIOQUIA!O15+[3]ATLANTICO!O15+[3]ARAUCA!O15+[3]BOLIVAR!O15+[3]CUNDINAMARCA!O15+[3]GUAJIRA!O15+[3]MAGDALENA!O15+[3]NARIÑO!O15+'[3]NORTE DE SANTANDER'!O15+[3]PUTUMAYO!O15+[3]QUINDIO!O15+[3]RISARALDA!O15+'[3]SAN ANDRES'!O15+[3]SANTANDER!O15+[3]VALLE!O15+[3]VICHADA!O15</f>
        <v>13</v>
      </c>
      <c r="P15" s="93">
        <f>+[3]AMAZONAS!P15+[3]ANTIOQUIA!P15+[3]ATLANTICO!P15+[3]ARAUCA!P15+[3]BOLIVAR!P15+[3]CUNDINAMARCA!P15+[3]GUAJIRA!P15+[3]MAGDALENA!P15+[3]NARIÑO!P15+'[3]NORTE DE SANTANDER'!P15+[3]PUTUMAYO!P15+[3]QUINDIO!P15+[3]RISARALDA!P15+'[3]SAN ANDRES'!P15+[3]SANTANDER!P15+[3]VALLE!P15+[3]VICHADA!P15</f>
        <v>14</v>
      </c>
      <c r="Q15" s="93">
        <f>+[3]AMAZONAS!Q15+[3]ANTIOQUIA!Q15+[3]ATLANTICO!Q15+[3]ARAUCA!Q15+[3]BOLIVAR!Q15+[3]CUNDINAMARCA!Q15+[3]GUAJIRA!Q15+[3]MAGDALENA!Q15+[3]NARIÑO!Q15+'[3]NORTE DE SANTANDER'!Q15+[3]PUTUMAYO!Q15+[3]QUINDIO!Q15+[3]RISARALDA!Q15+'[3]SAN ANDRES'!Q15+[3]SANTANDER!Q15+[3]VALLE!Q15+[3]VICHADA!Q15</f>
        <v>12</v>
      </c>
      <c r="R15" s="93">
        <f>+[3]AMAZONAS!R15+[3]ANTIOQUIA!R15+[3]ATLANTICO!R15+[3]ARAUCA!R15+[3]BOLIVAR!R15+[3]CUNDINAMARCA!R15+[3]GUAJIRA!R15+[3]MAGDALENA!R15+[3]NARIÑO!R15+'[3]NORTE DE SANTANDER'!R15+[3]PUTUMAYO!R15+[3]QUINDIO!R15+[3]RISARALDA!R15+'[3]SAN ANDRES'!R15+[3]SANTANDER!R15+[3]VALLE!R15+[3]VICHADA!R15</f>
        <v>8</v>
      </c>
      <c r="S15" s="93">
        <f>+[3]AMAZONAS!S15+[3]ANTIOQUIA!S15+[3]ATLANTICO!S15+[3]ARAUCA!S15+[3]BOLIVAR!S15+[3]CUNDINAMARCA!S15+[3]GUAJIRA!S15+[3]MAGDALENA!S15+[3]NARIÑO!S15+'[3]NORTE DE SANTANDER'!S15+[3]PUTUMAYO!S15+[3]QUINDIO!S15+[3]RISARALDA!S15+'[3]SAN ANDRES'!S15+[3]SANTANDER!S15+[3]VALLE!S15+[3]VICHADA!S15</f>
        <v>11</v>
      </c>
      <c r="T15" s="93">
        <f>+[3]AMAZONAS!T15+[3]ANTIOQUIA!T15+[3]ATLANTICO!T15+[3]ARAUCA!T15+[3]BOLIVAR!T15+[3]CUNDINAMARCA!T15+[3]GUAJIRA!T15+[3]MAGDALENA!T15+[3]NARIÑO!T15+'[3]NORTE DE SANTANDER'!T15+[3]PUTUMAYO!T15+[3]QUINDIO!T15+[3]RISARALDA!T15+'[3]SAN ANDRES'!T15+[3]SANTANDER!T15+[3]VALLE!T15+[3]VICHADA!T15</f>
        <v>153</v>
      </c>
      <c r="U15" s="93">
        <f t="shared" si="0"/>
        <v>334</v>
      </c>
      <c r="V15" s="95"/>
      <c r="W15" s="96"/>
    </row>
    <row r="16" spans="1:23" ht="56.25" x14ac:dyDescent="0.2">
      <c r="A16" s="21" t="s">
        <v>506</v>
      </c>
      <c r="B16" s="97" t="s">
        <v>478</v>
      </c>
      <c r="C16" s="23" t="s">
        <v>507</v>
      </c>
      <c r="D16" s="23" t="s">
        <v>508</v>
      </c>
      <c r="E16" s="40" t="s">
        <v>509</v>
      </c>
      <c r="F16" s="93"/>
      <c r="G16" s="93">
        <f>+[3]AMAZONAS!G16+[3]ANTIOQUIA!G16+[3]ATLANTICO!G16+[3]ARAUCA!G16+[3]BOLIVAR!G16+[3]CUNDINAMARCA!G16+[3]GUAJIRA!G16+[3]MAGDALENA!G16+[3]NARIÑO!G16+'[3]NORTE DE SANTANDER'!G16+[3]PUTUMAYO!G16+[3]QUINDIO!G16+[3]RISARALDA!G16+'[3]SAN ANDRES'!G16+[3]SANTANDER!G16+[3]VALLE!G16+[3]VICHADA!G16</f>
        <v>8552</v>
      </c>
      <c r="H16" s="93">
        <f>+[3]AMAZONAS!H16+[3]ANTIOQUIA!H16+[3]ATLANTICO!H16+[3]ARAUCA!H16+[3]BOLIVAR!H16+[3]CUNDINAMARCA!H16+[3]GUAJIRA!H16+[3]MAGDALENA!H16+[3]NARIÑO!H16+'[3]NORTE DE SANTANDER'!H16+[3]PUTUMAYO!H16+[3]QUINDIO!H16+[3]RISARALDA!H16+'[3]SAN ANDRES'!H16+[3]SANTANDER!H16+[3]VALLE!H16+[3]VICHADA!H16</f>
        <v>8751</v>
      </c>
      <c r="I16" s="93">
        <f>+[3]AMAZONAS!I16+[3]ANTIOQUIA!I16+[3]ATLANTICO!I16+[3]ARAUCA!I16+[3]BOLIVAR!I16+[3]CUNDINAMARCA!I16+[3]GUAJIRA!I16+[3]MAGDALENA!I16+[3]NARIÑO!I16+'[3]NORTE DE SANTANDER'!I16+[3]PUTUMAYO!I16+[3]QUINDIO!I16+[3]RISARALDA!I16+'[3]SAN ANDRES'!I16+[3]SANTANDER!I16+[3]VALLE!I16+[3]VICHADA!I16</f>
        <v>754</v>
      </c>
      <c r="J16" s="93">
        <f>+[3]AMAZONAS!J16+[3]ANTIOQUIA!J16+[3]ATLANTICO!J16+[3]ARAUCA!J16+[3]BOLIVAR!J16+[3]CUNDINAMARCA!J16+[3]GUAJIRA!J16+[3]MAGDALENA!J16+[3]NARIÑO!J16+'[3]NORTE DE SANTANDER'!J16+[3]PUTUMAYO!J16+[3]QUINDIO!J16+[3]RISARALDA!J16+'[3]SAN ANDRES'!J16+[3]SANTANDER!J16+[3]VALLE!J16+[3]VICHADA!J16</f>
        <v>674</v>
      </c>
      <c r="K16" s="93">
        <f>+[3]AMAZONAS!K16+[3]ANTIOQUIA!K16+[3]ATLANTICO!K16+[3]ARAUCA!K16+[3]BOLIVAR!K16+[3]CUNDINAMARCA!K16+[3]GUAJIRA!K16+[3]MAGDALENA!K16+[3]NARIÑO!K16+'[3]NORTE DE SANTANDER'!K16+[3]PUTUMAYO!K16+[3]QUINDIO!K16+[3]RISARALDA!K16+'[3]SAN ANDRES'!K16+[3]SANTANDER!K16+[3]VALLE!K16+[3]VICHADA!K16</f>
        <v>766</v>
      </c>
      <c r="L16" s="93">
        <f>+[3]AMAZONAS!L16+[3]ANTIOQUIA!L16+[3]ATLANTICO!L16+[3]ARAUCA!L16+[3]BOLIVAR!L16+[3]CUNDINAMARCA!L16+[3]GUAJIRA!L16+[3]MAGDALENA!L16+[3]NARIÑO!L16+'[3]NORTE DE SANTANDER'!L16+[3]PUTUMAYO!L16+[3]QUINDIO!L16+[3]RISARALDA!L16+'[3]SAN ANDRES'!L16+[3]SANTANDER!L16+[3]VALLE!L16+[3]VICHADA!L16</f>
        <v>706</v>
      </c>
      <c r="M16" s="93">
        <f>+[3]AMAZONAS!M16+[3]ANTIOQUIA!M16+[3]ATLANTICO!M16+[3]ARAUCA!M16+[3]BOLIVAR!M16+[3]CUNDINAMARCA!M16+[3]GUAJIRA!M16+[3]MAGDALENA!M16+[3]NARIÑO!M16+'[3]NORTE DE SANTANDER'!M16+[3]PUTUMAYO!M16+[3]QUINDIO!M16+[3]RISARALDA!M16+'[3]SAN ANDRES'!M16+[3]SANTANDER!M16+[3]VALLE!M16+[3]VICHADA!M16</f>
        <v>701</v>
      </c>
      <c r="N16" s="93">
        <f>+[3]AMAZONAS!N16+[3]ANTIOQUIA!N16+[3]ATLANTICO!N16+[3]ARAUCA!N16+[3]BOLIVAR!N16+[3]CUNDINAMARCA!N16+[3]GUAJIRA!N16+[3]MAGDALENA!N16+[3]NARIÑO!N16+'[3]NORTE DE SANTANDER'!N16+[3]PUTUMAYO!N16+[3]QUINDIO!N16+[3]RISARALDA!N16+'[3]SAN ANDRES'!N16+[3]SANTANDER!N16+[3]VALLE!N16+[3]VICHADA!N16</f>
        <v>650</v>
      </c>
      <c r="O16" s="93">
        <f>+[3]AMAZONAS!O16+[3]ANTIOQUIA!O16+[3]ATLANTICO!O16+[3]ARAUCA!O16+[3]BOLIVAR!O16+[3]CUNDINAMARCA!O16+[3]GUAJIRA!O16+[3]MAGDALENA!O16+[3]NARIÑO!O16+'[3]NORTE DE SANTANDER'!O16+[3]PUTUMAYO!O16+[3]QUINDIO!O16+[3]RISARALDA!O16+'[3]SAN ANDRES'!O16+[3]SANTANDER!O16+[3]VALLE!O16+[3]VICHADA!O16</f>
        <v>718</v>
      </c>
      <c r="P16" s="93">
        <f>+[3]AMAZONAS!P16+[3]ANTIOQUIA!P16+[3]ATLANTICO!P16+[3]ARAUCA!P16+[3]BOLIVAR!P16+[3]CUNDINAMARCA!P16+[3]GUAJIRA!P16+[3]MAGDALENA!P16+[3]NARIÑO!P16+'[3]NORTE DE SANTANDER'!P16+[3]PUTUMAYO!P16+[3]QUINDIO!P16+[3]RISARALDA!P16+'[3]SAN ANDRES'!P16+[3]SANTANDER!P16+[3]VALLE!P16+[3]VICHADA!P16</f>
        <v>735</v>
      </c>
      <c r="Q16" s="93">
        <f>+[3]AMAZONAS!Q16+[3]ANTIOQUIA!Q16+[3]ATLANTICO!Q16+[3]ARAUCA!Q16+[3]BOLIVAR!Q16+[3]CUNDINAMARCA!Q16+[3]GUAJIRA!Q16+[3]MAGDALENA!Q16+[3]NARIÑO!Q16+'[3]NORTE DE SANTANDER'!Q16+[3]PUTUMAYO!Q16+[3]QUINDIO!Q16+[3]RISARALDA!Q16+'[3]SAN ANDRES'!Q16+[3]SANTANDER!Q16+[3]VALLE!Q16+[3]VICHADA!Q16</f>
        <v>634</v>
      </c>
      <c r="R16" s="93">
        <f>+[3]AMAZONAS!R16+[3]ANTIOQUIA!R16+[3]ATLANTICO!R16+[3]ARAUCA!R16+[3]BOLIVAR!R16+[3]CUNDINAMARCA!R16+[3]GUAJIRA!R16+[3]MAGDALENA!R16+[3]NARIÑO!R16+'[3]NORTE DE SANTANDER'!R16+[3]PUTUMAYO!R16+[3]QUINDIO!R16+[3]RISARALDA!R16+'[3]SAN ANDRES'!R16+[3]SANTANDER!R16+[3]VALLE!R16+[3]VICHADA!R16</f>
        <v>684</v>
      </c>
      <c r="S16" s="93">
        <f>+[3]AMAZONAS!S16+[3]ANTIOQUIA!S16+[3]ATLANTICO!S16+[3]ARAUCA!S16+[3]BOLIVAR!S16+[3]CUNDINAMARCA!S16+[3]GUAJIRA!S16+[3]MAGDALENA!S16+[3]NARIÑO!S16+'[3]NORTE DE SANTANDER'!S16+[3]PUTUMAYO!S16+[3]QUINDIO!S16+[3]RISARALDA!S16+'[3]SAN ANDRES'!S16+[3]SANTANDER!S16+[3]VALLE!S16+[3]VICHADA!S16</f>
        <v>694</v>
      </c>
      <c r="T16" s="93">
        <f>+[3]AMAZONAS!T16+[3]ANTIOQUIA!T16+[3]ATLANTICO!T16+[3]ARAUCA!T16+[3]BOLIVAR!T16+[3]CUNDINAMARCA!T16+[3]GUAJIRA!T16+[3]MAGDALENA!T16+[3]NARIÑO!T16+'[3]NORTE DE SANTANDER'!T16+[3]PUTUMAYO!T16+[3]QUINDIO!T16+[3]RISARALDA!T16+'[3]SAN ANDRES'!T16+[3]SANTANDER!T16+[3]VALLE!T16+[3]VICHADA!T16</f>
        <v>662</v>
      </c>
      <c r="U16" s="93">
        <f t="shared" si="0"/>
        <v>8378</v>
      </c>
      <c r="V16" s="95"/>
      <c r="W16" s="96"/>
    </row>
    <row r="17" spans="1:23" ht="22.5" customHeight="1" x14ac:dyDescent="0.2">
      <c r="A17" s="21" t="s">
        <v>510</v>
      </c>
      <c r="B17" s="480" t="s">
        <v>478</v>
      </c>
      <c r="C17" s="458" t="s">
        <v>511</v>
      </c>
      <c r="D17" s="23" t="s">
        <v>512</v>
      </c>
      <c r="E17" s="40" t="s">
        <v>513</v>
      </c>
      <c r="F17" s="93"/>
      <c r="G17" s="93">
        <f>+[3]AMAZONAS!G17+[3]ANTIOQUIA!G17+[3]ATLANTICO!G17+[3]ARAUCA!G17+[3]BOLIVAR!G17+[3]CUNDINAMARCA!G17+[3]GUAJIRA!G17+[3]MAGDALENA!G17+[3]NARIÑO!G17+'[3]NORTE DE SANTANDER'!G17+[3]PUTUMAYO!G17+[3]QUINDIO!G17+[3]RISARALDA!G17+'[3]SAN ANDRES'!G17+[3]SANTANDER!G17+[3]VALLE!G17+[3]VICHADA!G17</f>
        <v>51748</v>
      </c>
      <c r="H17" s="93">
        <f>+[3]AMAZONAS!H17+[3]ANTIOQUIA!H17+[3]ATLANTICO!H17+[3]ARAUCA!H17+[3]BOLIVAR!H17+[3]CUNDINAMARCA!H17+[3]GUAJIRA!H17+[3]MAGDALENA!H17+[3]NARIÑO!H17+'[3]NORTE DE SANTANDER'!H17+[3]PUTUMAYO!H17+[3]QUINDIO!H17+[3]RISARALDA!H17+'[3]SAN ANDRES'!H17+[3]SANTANDER!H17+[3]VALLE!H17+[3]VICHADA!H17</f>
        <v>52033</v>
      </c>
      <c r="I17" s="93">
        <f>+[3]AMAZONAS!I17+[3]ANTIOQUIA!I17+[3]ATLANTICO!I17+[3]ARAUCA!I17+[3]BOLIVAR!I17+[3]CUNDINAMARCA!I17+[3]GUAJIRA!I17+[3]MAGDALENA!I17+[3]NARIÑO!I17+'[3]NORTE DE SANTANDER'!I17+[3]PUTUMAYO!I17+[3]QUINDIO!I17+[3]RISARALDA!I17+'[3]SAN ANDRES'!I17+[3]SANTANDER!I17+[3]VALLE!I17+[3]VICHADA!I17</f>
        <v>4611</v>
      </c>
      <c r="J17" s="93">
        <f>+[3]AMAZONAS!J17+[3]ANTIOQUIA!J17+[3]ATLANTICO!J17+[3]ARAUCA!J17+[3]BOLIVAR!J17+[3]CUNDINAMARCA!J17+[3]GUAJIRA!J17+[3]MAGDALENA!J17+[3]NARIÑO!J17+'[3]NORTE DE SANTANDER'!J17+[3]PUTUMAYO!J17+[3]QUINDIO!J17+[3]RISARALDA!J17+'[3]SAN ANDRES'!J17+[3]SANTANDER!J17+[3]VALLE!J17+[3]VICHADA!J17</f>
        <v>4175</v>
      </c>
      <c r="K17" s="93">
        <f>+[3]AMAZONAS!K17+[3]ANTIOQUIA!K17+[3]ATLANTICO!K17+[3]ARAUCA!K17+[3]BOLIVAR!K17+[3]CUNDINAMARCA!K17+[3]GUAJIRA!K17+[3]MAGDALENA!K17+[3]NARIÑO!K17+'[3]NORTE DE SANTANDER'!K17+[3]PUTUMAYO!K17+[3]QUINDIO!K17+[3]RISARALDA!K17+'[3]SAN ANDRES'!K17+[3]SANTANDER!K17+[3]VALLE!K17+[3]VICHADA!K17</f>
        <v>4435</v>
      </c>
      <c r="L17" s="93">
        <f>+[3]AMAZONAS!L17+[3]ANTIOQUIA!L17+[3]ATLANTICO!L17+[3]ARAUCA!L17+[3]BOLIVAR!L17+[3]CUNDINAMARCA!L17+[3]GUAJIRA!L17+[3]MAGDALENA!L17+[3]NARIÑO!L17+'[3]NORTE DE SANTANDER'!L17+[3]PUTUMAYO!L17+[3]QUINDIO!L17+[3]RISARALDA!L17+'[3]SAN ANDRES'!L17+[3]SANTANDER!L17+[3]VALLE!L17+[3]VICHADA!L17</f>
        <v>4269</v>
      </c>
      <c r="M17" s="93">
        <f>+[3]AMAZONAS!M17+[3]ANTIOQUIA!M17+[3]ATLANTICO!M17+[3]ARAUCA!M17+[3]BOLIVAR!M17+[3]CUNDINAMARCA!M17+[3]GUAJIRA!M17+[3]MAGDALENA!M17+[3]NARIÑO!M17+'[3]NORTE DE SANTANDER'!M17+[3]PUTUMAYO!M17+[3]QUINDIO!M17+[3]RISARALDA!M17+'[3]SAN ANDRES'!M17+[3]SANTANDER!M17+[3]VALLE!M17+[3]VICHADA!M17</f>
        <v>4352</v>
      </c>
      <c r="N17" s="93">
        <f>+[3]AMAZONAS!N17+[3]ANTIOQUIA!N17+[3]ATLANTICO!N17+[3]ARAUCA!N17+[3]BOLIVAR!N17+[3]CUNDINAMARCA!N17+[3]GUAJIRA!N17+[3]MAGDALENA!N17+[3]NARIÑO!N17+'[3]NORTE DE SANTANDER'!N17+[3]PUTUMAYO!N17+[3]QUINDIO!N17+[3]RISARALDA!N17+'[3]SAN ANDRES'!N17+[3]SANTANDER!N17+[3]VALLE!N17+[3]VICHADA!N17</f>
        <v>4194</v>
      </c>
      <c r="O17" s="93">
        <f>+[3]AMAZONAS!O17+[3]ANTIOQUIA!O17+[3]ATLANTICO!O17+[3]ARAUCA!O17+[3]BOLIVAR!O17+[3]CUNDINAMARCA!O17+[3]GUAJIRA!O17+[3]MAGDALENA!O17+[3]NARIÑO!O17+'[3]NORTE DE SANTANDER'!O17+[3]PUTUMAYO!O17+[3]QUINDIO!O17+[3]RISARALDA!O17+'[3]SAN ANDRES'!O17+[3]SANTANDER!O17+[3]VALLE!O17+[3]VICHADA!O17</f>
        <v>4592</v>
      </c>
      <c r="P17" s="93">
        <f>+[3]AMAZONAS!P17+[3]ANTIOQUIA!P17+[3]ATLANTICO!P17+[3]ARAUCA!P17+[3]BOLIVAR!P17+[3]CUNDINAMARCA!P17+[3]GUAJIRA!P17+[3]MAGDALENA!P17+[3]NARIÑO!P17+'[3]NORTE DE SANTANDER'!P17+[3]PUTUMAYO!P17+[3]QUINDIO!P17+[3]RISARALDA!P17+'[3]SAN ANDRES'!P17+[3]SANTANDER!P17+[3]VALLE!P17+[3]VICHADA!P17</f>
        <v>4545</v>
      </c>
      <c r="Q17" s="93">
        <f>+[3]AMAZONAS!Q17+[3]ANTIOQUIA!Q17+[3]ATLANTICO!Q17+[3]ARAUCA!Q17+[3]BOLIVAR!Q17+[3]CUNDINAMARCA!Q17+[3]GUAJIRA!Q17+[3]MAGDALENA!Q17+[3]NARIÑO!Q17+'[3]NORTE DE SANTANDER'!Q17+[3]PUTUMAYO!Q17+[3]QUINDIO!Q17+[3]RISARALDA!Q17+'[3]SAN ANDRES'!Q17+[3]SANTANDER!Q17+[3]VALLE!Q17+[3]VICHADA!Q17</f>
        <v>4194</v>
      </c>
      <c r="R17" s="93">
        <f>+[3]AMAZONAS!R17+[3]ANTIOQUIA!R17+[3]ATLANTICO!R17+[3]ARAUCA!R17+[3]BOLIVAR!R17+[3]CUNDINAMARCA!R17+[3]GUAJIRA!R17+[3]MAGDALENA!R17+[3]NARIÑO!R17+'[3]NORTE DE SANTANDER'!R17+[3]PUTUMAYO!R17+[3]QUINDIO!R17+[3]RISARALDA!R17+'[3]SAN ANDRES'!R17+[3]SANTANDER!R17+[3]VALLE!R17+[3]VICHADA!R17</f>
        <v>4311</v>
      </c>
      <c r="S17" s="93">
        <f>+[3]AMAZONAS!S17+[3]ANTIOQUIA!S17+[3]ATLANTICO!S17+[3]ARAUCA!S17+[3]BOLIVAR!S17+[3]CUNDINAMARCA!S17+[3]GUAJIRA!S17+[3]MAGDALENA!S17+[3]NARIÑO!S17+'[3]NORTE DE SANTANDER'!S17+[3]PUTUMAYO!S17+[3]QUINDIO!S17+[3]RISARALDA!S17+'[3]SAN ANDRES'!S17+[3]SANTANDER!S17+[3]VALLE!S17+[3]VICHADA!S17</f>
        <v>3480</v>
      </c>
      <c r="T17" s="93">
        <f>+[3]AMAZONAS!T17+[3]ANTIOQUIA!T17+[3]ATLANTICO!T17+[3]ARAUCA!T17+[3]BOLIVAR!T17+[3]CUNDINAMARCA!T17+[3]GUAJIRA!T17+[3]MAGDALENA!T17+[3]NARIÑO!T17+'[3]NORTE DE SANTANDER'!T17+[3]PUTUMAYO!T17+[3]QUINDIO!T17+[3]RISARALDA!T17+'[3]SAN ANDRES'!T17+[3]SANTANDER!T17+[3]VALLE!T17+[3]VICHADA!T17</f>
        <v>4516</v>
      </c>
      <c r="U17" s="93">
        <f t="shared" si="0"/>
        <v>51674</v>
      </c>
      <c r="V17" s="95"/>
      <c r="W17" s="96"/>
    </row>
    <row r="18" spans="1:23" ht="33.75" x14ac:dyDescent="0.2">
      <c r="A18" s="21" t="s">
        <v>514</v>
      </c>
      <c r="B18" s="480"/>
      <c r="C18" s="458"/>
      <c r="D18" s="23" t="s">
        <v>515</v>
      </c>
      <c r="E18" s="40" t="s">
        <v>516</v>
      </c>
      <c r="F18" s="93"/>
      <c r="G18" s="93">
        <f>+[3]AMAZONAS!G18+[3]ANTIOQUIA!G18+[3]ATLANTICO!G18+[3]ARAUCA!G18+[3]BOLIVAR!G18+[3]CUNDINAMARCA!G18+[3]GUAJIRA!G18+[3]MAGDALENA!G18+[3]NARIÑO!G18+'[3]NORTE DE SANTANDER'!G18+[3]PUTUMAYO!G18+[3]QUINDIO!G18+[3]RISARALDA!G18+'[3]SAN ANDRES'!G18+[3]SANTANDER!G18+[3]VALLE!G18+[3]VICHADA!G18</f>
        <v>1821</v>
      </c>
      <c r="H18" s="93">
        <f>+[3]AMAZONAS!H18+[3]ANTIOQUIA!H18+[3]ATLANTICO!H18+[3]ARAUCA!H18+[3]BOLIVAR!H18+[3]CUNDINAMARCA!H18+[3]GUAJIRA!H18+[3]MAGDALENA!H18+[3]NARIÑO!H18+'[3]NORTE DE SANTANDER'!H18+[3]PUTUMAYO!H18+[3]QUINDIO!H18+[3]RISARALDA!H18+'[3]SAN ANDRES'!H18+[3]SANTANDER!H18+[3]VALLE!H18+[3]VICHADA!H18</f>
        <v>1540</v>
      </c>
      <c r="I18" s="93">
        <f>+[3]AMAZONAS!I18+[3]ANTIOQUIA!I18+[3]ATLANTICO!I18+[3]ARAUCA!I18+[3]BOLIVAR!I18+[3]CUNDINAMARCA!I18+[3]GUAJIRA!I18+[3]MAGDALENA!I18+[3]NARIÑO!I18+'[3]NORTE DE SANTANDER'!I18+[3]PUTUMAYO!I18+[3]QUINDIO!I18+[3]RISARALDA!I18+'[3]SAN ANDRES'!I18+[3]SANTANDER!I18+[3]VALLE!I18+[3]VICHADA!I18</f>
        <v>84</v>
      </c>
      <c r="J18" s="93">
        <f>+[3]AMAZONAS!J18+[3]ANTIOQUIA!J18+[3]ATLANTICO!J18+[3]ARAUCA!J18+[3]BOLIVAR!J18+[3]CUNDINAMARCA!J18+[3]GUAJIRA!J18+[3]MAGDALENA!J18+[3]NARIÑO!J18+'[3]NORTE DE SANTANDER'!J18+[3]PUTUMAYO!J18+[3]QUINDIO!J18+[3]RISARALDA!J18+'[3]SAN ANDRES'!J18+[3]SANTANDER!J18+[3]VALLE!J18+[3]VICHADA!J18</f>
        <v>145</v>
      </c>
      <c r="K18" s="93">
        <f>+[3]AMAZONAS!K18+[3]ANTIOQUIA!K18+[3]ATLANTICO!K18+[3]ARAUCA!K18+[3]BOLIVAR!K18+[3]CUNDINAMARCA!K18+[3]GUAJIRA!K18+[3]MAGDALENA!K18+[3]NARIÑO!K18+'[3]NORTE DE SANTANDER'!K18+[3]PUTUMAYO!K18+[3]QUINDIO!K18+[3]RISARALDA!K18+'[3]SAN ANDRES'!K18+[3]SANTANDER!K18+[3]VALLE!K18+[3]VICHADA!K18</f>
        <v>146</v>
      </c>
      <c r="L18" s="93">
        <f>+[3]AMAZONAS!L18+[3]ANTIOQUIA!L18+[3]ATLANTICO!L18+[3]ARAUCA!L18+[3]BOLIVAR!L18+[3]CUNDINAMARCA!L18+[3]GUAJIRA!L18+[3]MAGDALENA!L18+[3]NARIÑO!L18+'[3]NORTE DE SANTANDER'!L18+[3]PUTUMAYO!L18+[3]QUINDIO!L18+[3]RISARALDA!L18+'[3]SAN ANDRES'!L18+[3]SANTANDER!L18+[3]VALLE!L18+[3]VICHADA!L18</f>
        <v>132</v>
      </c>
      <c r="M18" s="93">
        <f>+[3]AMAZONAS!M18+[3]ANTIOQUIA!M18+[3]ATLANTICO!M18+[3]ARAUCA!M18+[3]BOLIVAR!M18+[3]CUNDINAMARCA!M18+[3]GUAJIRA!M18+[3]MAGDALENA!M18+[3]NARIÑO!M18+'[3]NORTE DE SANTANDER'!M18+[3]PUTUMAYO!M18+[3]QUINDIO!M18+[3]RISARALDA!M18+'[3]SAN ANDRES'!M18+[3]SANTANDER!M18+[3]VALLE!M18+[3]VICHADA!M18</f>
        <v>161</v>
      </c>
      <c r="N18" s="93">
        <f>+[3]AMAZONAS!N18+[3]ANTIOQUIA!N18+[3]ATLANTICO!N18+[3]ARAUCA!N18+[3]BOLIVAR!N18+[3]CUNDINAMARCA!N18+[3]GUAJIRA!N18+[3]MAGDALENA!N18+[3]NARIÑO!N18+'[3]NORTE DE SANTANDER'!N18+[3]PUTUMAYO!N18+[3]QUINDIO!N18+[3]RISARALDA!N18+'[3]SAN ANDRES'!N18+[3]SANTANDER!N18+[3]VALLE!N18+[3]VICHADA!N18</f>
        <v>154</v>
      </c>
      <c r="O18" s="93">
        <f>+[3]AMAZONAS!O18+[3]ANTIOQUIA!O18+[3]ATLANTICO!O18+[3]ARAUCA!O18+[3]BOLIVAR!O18+[3]CUNDINAMARCA!O18+[3]GUAJIRA!O18+[3]MAGDALENA!O18+[3]NARIÑO!O18+'[3]NORTE DE SANTANDER'!O18+[3]PUTUMAYO!O18+[3]QUINDIO!O18+[3]RISARALDA!O18+'[3]SAN ANDRES'!O18+[3]SANTANDER!O18+[3]VALLE!O18+[3]VICHADA!O18</f>
        <v>187</v>
      </c>
      <c r="P18" s="93">
        <f>+[3]AMAZONAS!P18+[3]ANTIOQUIA!P18+[3]ATLANTICO!P18+[3]ARAUCA!P18+[3]BOLIVAR!P18+[3]CUNDINAMARCA!P18+[3]GUAJIRA!P18+[3]MAGDALENA!P18+[3]NARIÑO!P18+'[3]NORTE DE SANTANDER'!P18+[3]PUTUMAYO!P18+[3]QUINDIO!P18+[3]RISARALDA!P18+'[3]SAN ANDRES'!P18+[3]SANTANDER!P18+[3]VALLE!P18+[3]VICHADA!P18</f>
        <v>196</v>
      </c>
      <c r="Q18" s="93">
        <f>+[3]AMAZONAS!Q18+[3]ANTIOQUIA!Q18+[3]ATLANTICO!Q18+[3]ARAUCA!Q18+[3]BOLIVAR!Q18+[3]CUNDINAMARCA!Q18+[3]GUAJIRA!Q18+[3]MAGDALENA!Q18+[3]NARIÑO!Q18+'[3]NORTE DE SANTANDER'!Q18+[3]PUTUMAYO!Q18+[3]QUINDIO!Q18+[3]RISARALDA!Q18+'[3]SAN ANDRES'!Q18+[3]SANTANDER!Q18+[3]VALLE!Q18+[3]VICHADA!Q18</f>
        <v>185</v>
      </c>
      <c r="R18" s="93">
        <f>+[3]AMAZONAS!R18+[3]ANTIOQUIA!R18+[3]ATLANTICO!R18+[3]ARAUCA!R18+[3]BOLIVAR!R18+[3]CUNDINAMARCA!R18+[3]GUAJIRA!R18+[3]MAGDALENA!R18+[3]NARIÑO!R18+'[3]NORTE DE SANTANDER'!R18+[3]PUTUMAYO!R18+[3]QUINDIO!R18+[3]RISARALDA!R18+'[3]SAN ANDRES'!R18+[3]SANTANDER!R18+[3]VALLE!R18+[3]VICHADA!R18</f>
        <v>207</v>
      </c>
      <c r="S18" s="93">
        <f>+[3]AMAZONAS!S18+[3]ANTIOQUIA!S18+[3]ATLANTICO!S18+[3]ARAUCA!S18+[3]BOLIVAR!S18+[3]CUNDINAMARCA!S18+[3]GUAJIRA!S18+[3]MAGDALENA!S18+[3]NARIÑO!S18+'[3]NORTE DE SANTANDER'!S18+[3]PUTUMAYO!S18+[3]QUINDIO!S18+[3]RISARALDA!S18+'[3]SAN ANDRES'!S18+[3]SANTANDER!S18+[3]VALLE!S18+[3]VICHADA!S18</f>
        <v>150</v>
      </c>
      <c r="T18" s="93">
        <f>+[3]AMAZONAS!T18+[3]ANTIOQUIA!T18+[3]ATLANTICO!T18+[3]ARAUCA!T18+[3]BOLIVAR!T18+[3]CUNDINAMARCA!T18+[3]GUAJIRA!T18+[3]MAGDALENA!T18+[3]NARIÑO!T18+'[3]NORTE DE SANTANDER'!T18+[3]PUTUMAYO!T18+[3]QUINDIO!T18+[3]RISARALDA!T18+'[3]SAN ANDRES'!T18+[3]SANTANDER!T18+[3]VALLE!T18+[3]VICHADA!T18</f>
        <v>96</v>
      </c>
      <c r="U18" s="93">
        <f t="shared" si="0"/>
        <v>1843</v>
      </c>
      <c r="V18" s="95"/>
      <c r="W18" s="96"/>
    </row>
    <row r="19" spans="1:23" ht="22.5" customHeight="1" x14ac:dyDescent="0.2">
      <c r="A19" s="21" t="s">
        <v>517</v>
      </c>
      <c r="B19" s="480" t="s">
        <v>478</v>
      </c>
      <c r="C19" s="458" t="s">
        <v>518</v>
      </c>
      <c r="D19" s="23" t="s">
        <v>519</v>
      </c>
      <c r="E19" s="40" t="s">
        <v>520</v>
      </c>
      <c r="F19" s="93"/>
      <c r="G19" s="93">
        <f>+[3]AMAZONAS!G19+[3]ANTIOQUIA!G19+[3]ATLANTICO!G19+[3]ARAUCA!G19+[3]BOLIVAR!G19+[3]CUNDINAMARCA!G19+[3]GUAJIRA!G19+[3]MAGDALENA!G19+[3]NARIÑO!G19+'[3]NORTE DE SANTANDER'!G19+[3]PUTUMAYO!G19+[3]QUINDIO!G19+[3]RISARALDA!G19+'[3]SAN ANDRES'!G19+[3]SANTANDER!G19+[3]VALLE!G19+[3]VICHADA!G19+'[3]OFICINA NACIONALES'!G19</f>
        <v>231</v>
      </c>
      <c r="H19" s="93">
        <f>+[3]AMAZONAS!H19+[3]ANTIOQUIA!H19+[3]ATLANTICO!H19+[3]ARAUCA!H19+[3]BOLIVAR!H19+[3]CUNDINAMARCA!H19+[3]GUAJIRA!H19+[3]MAGDALENA!H19+[3]NARIÑO!H19+'[3]NORTE DE SANTANDER'!H19+[3]PUTUMAYO!H19+[3]QUINDIO!H19+[3]RISARALDA!H19+'[3]SAN ANDRES'!H19+[3]SANTANDER!H19+[3]VALLE!H19+[3]VICHADA!H19+'[3]OFICINA NACIONALES'!H19</f>
        <v>241</v>
      </c>
      <c r="I19" s="93">
        <f>+[3]AMAZONAS!I19+[3]ANTIOQUIA!I19+[3]ATLANTICO!I19+[3]ARAUCA!I19+[3]BOLIVAR!I19+[3]CUNDINAMARCA!I19+[3]GUAJIRA!I19+[3]MAGDALENA!I19+[3]NARIÑO!I19+'[3]NORTE DE SANTANDER'!I19+[3]PUTUMAYO!I19+[3]QUINDIO!I19+[3]RISARALDA!I19+'[3]SAN ANDRES'!I19+[3]SANTANDER!I19+[3]VALLE!I19+[3]VICHADA!I19</f>
        <v>0</v>
      </c>
      <c r="J19" s="93">
        <f>+[3]AMAZONAS!J19+[3]ANTIOQUIA!J19+[3]ATLANTICO!J19+[3]ARAUCA!J19+[3]BOLIVAR!J19+[3]CUNDINAMARCA!J19+[3]GUAJIRA!J19+[3]MAGDALENA!J19+[3]NARIÑO!J19+'[3]NORTE DE SANTANDER'!J19+[3]PUTUMAYO!J19+[3]QUINDIO!J19+[3]RISARALDA!J19+'[3]SAN ANDRES'!J19+[3]SANTANDER!J19+[3]VALLE!J19+[3]VICHADA!J19</f>
        <v>1</v>
      </c>
      <c r="K19" s="93">
        <f>+[3]AMAZONAS!K19+[3]ANTIOQUIA!K19+[3]ATLANTICO!K19+[3]ARAUCA!K19+[3]BOLIVAR!K19+[3]CUNDINAMARCA!K19+[3]GUAJIRA!K19+[3]MAGDALENA!K19+[3]NARIÑO!K19+'[3]NORTE DE SANTANDER'!K19+[3]PUTUMAYO!K19+[3]QUINDIO!K19+[3]RISARALDA!K19+'[3]SAN ANDRES'!K19+[3]SANTANDER!K19+[3]VALLE!K19+[3]VICHADA!K19</f>
        <v>0</v>
      </c>
      <c r="L19" s="93">
        <f>+[3]AMAZONAS!L19+[3]ANTIOQUIA!L19+[3]ATLANTICO!L19+[3]ARAUCA!L19+[3]BOLIVAR!L19+[3]CUNDINAMARCA!L19+[3]GUAJIRA!L19+[3]MAGDALENA!L19+[3]NARIÑO!L19+'[3]NORTE DE SANTANDER'!L19+[3]PUTUMAYO!L19+[3]QUINDIO!L19+[3]RISARALDA!L19+'[3]SAN ANDRES'!L19+[3]SANTANDER!L19+[3]VALLE!L19+[3]VICHADA!L19</f>
        <v>3</v>
      </c>
      <c r="M19" s="93">
        <f>+[3]AMAZONAS!M19+[3]ANTIOQUIA!M19+[3]ATLANTICO!M19+[3]ARAUCA!M19+[3]BOLIVAR!M19+[3]CUNDINAMARCA!M19+[3]GUAJIRA!M19+[3]MAGDALENA!M19+[3]NARIÑO!M19+'[3]NORTE DE SANTANDER'!M19+[3]PUTUMAYO!M19+[3]QUINDIO!M19+[3]RISARALDA!M19+'[3]SAN ANDRES'!M19+[3]SANTANDER!M19+[3]VALLE!M19+[3]VICHADA!M19</f>
        <v>1</v>
      </c>
      <c r="N19" s="93">
        <f>+[3]AMAZONAS!N19+[3]ANTIOQUIA!N19+[3]ATLANTICO!N19+[3]ARAUCA!N19+[3]BOLIVAR!N19+[3]CUNDINAMARCA!N19+[3]GUAJIRA!N19+[3]MAGDALENA!N19+[3]NARIÑO!N19+'[3]NORTE DE SANTANDER'!N19+[3]PUTUMAYO!N19+[3]QUINDIO!N19+[3]RISARALDA!N19+'[3]SAN ANDRES'!N19+[3]SANTANDER!N19+[3]VALLE!N19+[3]VICHADA!N19</f>
        <v>4</v>
      </c>
      <c r="O19" s="93">
        <f>+[3]AMAZONAS!O19+[3]ANTIOQUIA!O19+[3]ATLANTICO!O19+[3]ARAUCA!O19+[3]BOLIVAR!O19+[3]CUNDINAMARCA!O19+[3]GUAJIRA!O19+[3]MAGDALENA!O19+[3]NARIÑO!O19+'[3]NORTE DE SANTANDER'!O19+[3]PUTUMAYO!O19+[3]QUINDIO!O19+[3]RISARALDA!O19+'[3]SAN ANDRES'!O19+[3]SANTANDER!O19+[3]VALLE!O19+[3]VICHADA!O19</f>
        <v>0</v>
      </c>
      <c r="P19" s="93">
        <f>+[3]AMAZONAS!P19+[3]ANTIOQUIA!P19+[3]ATLANTICO!P19+[3]ARAUCA!P19+[3]BOLIVAR!P19+[3]CUNDINAMARCA!P19+[3]GUAJIRA!P19+[3]MAGDALENA!P19+[3]NARIÑO!P19+'[3]NORTE DE SANTANDER'!P19+[3]PUTUMAYO!P19+[3]QUINDIO!P19+[3]RISARALDA!P19+'[3]SAN ANDRES'!P19+[3]SANTANDER!P19+[3]VALLE!P19+[3]VICHADA!P19</f>
        <v>2</v>
      </c>
      <c r="Q19" s="93">
        <f>+[3]AMAZONAS!Q19+[3]ANTIOQUIA!Q19+[3]ATLANTICO!Q19+[3]ARAUCA!Q19+[3]BOLIVAR!Q19+[3]CUNDINAMARCA!Q19+[3]GUAJIRA!Q19+[3]MAGDALENA!Q19+[3]NARIÑO!Q19+'[3]NORTE DE SANTANDER'!Q19+[3]PUTUMAYO!Q19+[3]QUINDIO!Q19+[3]RISARALDA!Q19+'[3]SAN ANDRES'!Q19+[3]SANTANDER!Q19+[3]VALLE!Q19+[3]VICHADA!Q19</f>
        <v>0</v>
      </c>
      <c r="R19" s="93">
        <f>+[3]AMAZONAS!R19+[3]ANTIOQUIA!R19+[3]ATLANTICO!R19+[3]ARAUCA!R19+[3]BOLIVAR!R19+[3]CUNDINAMARCA!R19+[3]GUAJIRA!R19+[3]MAGDALENA!R19+[3]NARIÑO!R19+'[3]NORTE DE SANTANDER'!R19+[3]PUTUMAYO!R19+[3]QUINDIO!R19+[3]RISARALDA!R19+'[3]SAN ANDRES'!R19+[3]SANTANDER!R19+[3]VALLE!R19+[3]VICHADA!R19</f>
        <v>0</v>
      </c>
      <c r="S19" s="93">
        <f>+[3]AMAZONAS!S19+[3]ANTIOQUIA!S19+[3]ATLANTICO!S19+[3]ARAUCA!S19+[3]BOLIVAR!S19+[3]CUNDINAMARCA!S19+[3]GUAJIRA!S19+[3]MAGDALENA!S19+[3]NARIÑO!S19+'[3]NORTE DE SANTANDER'!S19+[3]PUTUMAYO!S19+[3]QUINDIO!S19+[3]RISARALDA!S19+'[3]SAN ANDRES'!S19+[3]SANTANDER!S19+[3]VALLE!S19+[3]VICHADA!S19</f>
        <v>0</v>
      </c>
      <c r="T19" s="93">
        <f>+[3]AMAZONAS!T19+[3]ANTIOQUIA!T19+[3]ATLANTICO!T19+[3]ARAUCA!T19+[3]BOLIVAR!T19+[3]CUNDINAMARCA!T19+[3]GUAJIRA!T19+[3]MAGDALENA!T19+[3]NARIÑO!T19+'[3]NORTE DE SANTANDER'!T19+[3]PUTUMAYO!T19+[3]QUINDIO!T19+[3]RISARALDA!T19+'[3]SAN ANDRES'!T19+[3]SANTANDER!T19+[3]VALLE!T19+[3]VICHADA!T19</f>
        <v>0</v>
      </c>
      <c r="U19" s="93">
        <f t="shared" si="0"/>
        <v>11</v>
      </c>
      <c r="V19" s="95"/>
      <c r="W19" s="96"/>
    </row>
    <row r="20" spans="1:23" ht="22.5" x14ac:dyDescent="0.2">
      <c r="A20" s="21" t="s">
        <v>521</v>
      </c>
      <c r="B20" s="480"/>
      <c r="C20" s="458"/>
      <c r="D20" s="23" t="s">
        <v>522</v>
      </c>
      <c r="E20" s="40" t="s">
        <v>523</v>
      </c>
      <c r="F20" s="93"/>
      <c r="G20" s="93">
        <f>+[3]AMAZONAS!G20+[3]ANTIOQUIA!G20+[3]ATLANTICO!G20+[3]ARAUCA!G20+[3]BOLIVAR!G20+[3]CUNDINAMARCA!G20+[3]GUAJIRA!G20+[3]MAGDALENA!G20+[3]NARIÑO!G20+'[3]NORTE DE SANTANDER'!G20+[3]PUTUMAYO!G20+[3]QUINDIO!G20+[3]RISARALDA!G20+'[3]SAN ANDRES'!G20+[3]SANTANDER!G20+[3]VALLE!G20+[3]VICHADA!G20</f>
        <v>1</v>
      </c>
      <c r="H20" s="93">
        <f>+[3]AMAZONAS!H20+[3]ANTIOQUIA!H20+[3]ATLANTICO!H20+[3]ARAUCA!H20+[3]BOLIVAR!H20+[3]CUNDINAMARCA!H20+[3]GUAJIRA!H20+[3]MAGDALENA!H20+[3]NARIÑO!H20+'[3]NORTE DE SANTANDER'!H20+[3]PUTUMAYO!H20+[3]QUINDIO!H20+[3]RISARALDA!H20+'[3]SAN ANDRES'!H20+[3]SANTANDER!H20+[3]VALLE!H20+[3]VICHADA!H20</f>
        <v>21</v>
      </c>
      <c r="I20" s="93">
        <f>+[3]AMAZONAS!I20+[3]ANTIOQUIA!I20+[3]ATLANTICO!I20+[3]ARAUCA!I20+[3]BOLIVAR!I20+[3]CUNDINAMARCA!I20+[3]GUAJIRA!I20+[3]MAGDALENA!I20+[3]NARIÑO!I20+'[3]NORTE DE SANTANDER'!I20+[3]PUTUMAYO!I20+[3]QUINDIO!I20+[3]RISARALDA!I20+'[3]SAN ANDRES'!I20+[3]SANTANDER!I20+[3]VALLE!I20+[3]VICHADA!I20</f>
        <v>0</v>
      </c>
      <c r="J20" s="93">
        <f>+[3]AMAZONAS!J20+[3]ANTIOQUIA!J20+[3]ATLANTICO!J20+[3]ARAUCA!J20+[3]BOLIVAR!J20+[3]CUNDINAMARCA!J20+[3]GUAJIRA!J20+[3]MAGDALENA!J20+[3]NARIÑO!J20+'[3]NORTE DE SANTANDER'!J20+[3]PUTUMAYO!J20+[3]QUINDIO!J20+[3]RISARALDA!J20+'[3]SAN ANDRES'!J20+[3]SANTANDER!J20+[3]VALLE!J20+[3]VICHADA!J20</f>
        <v>0</v>
      </c>
      <c r="K20" s="93">
        <f>+[3]AMAZONAS!K20+[3]ANTIOQUIA!K20+[3]ATLANTICO!K20+[3]ARAUCA!K20+[3]BOLIVAR!K20+[3]CUNDINAMARCA!K20+[3]GUAJIRA!K20+[3]MAGDALENA!K20+[3]NARIÑO!K20+'[3]NORTE DE SANTANDER'!K20+[3]PUTUMAYO!K20+[3]QUINDIO!K20+[3]RISARALDA!K20+'[3]SAN ANDRES'!K20+[3]SANTANDER!K20+[3]VALLE!K20+[3]VICHADA!K20</f>
        <v>1</v>
      </c>
      <c r="L20" s="93">
        <f>+[3]AMAZONAS!L20+[3]ANTIOQUIA!L20+[3]ATLANTICO!L20+[3]ARAUCA!L20+[3]BOLIVAR!L20+[3]CUNDINAMARCA!L20+[3]GUAJIRA!L20+[3]MAGDALENA!L20+[3]NARIÑO!L20+'[3]NORTE DE SANTANDER'!L20+[3]PUTUMAYO!L20+[3]QUINDIO!L20+[3]RISARALDA!L20+'[3]SAN ANDRES'!L20+[3]SANTANDER!L20+[3]VALLE!L20+[3]VICHADA!L20</f>
        <v>0</v>
      </c>
      <c r="M20" s="93">
        <f>+[3]AMAZONAS!M20+[3]ANTIOQUIA!M20+[3]ATLANTICO!M20+[3]ARAUCA!M20+[3]BOLIVAR!M20+[3]CUNDINAMARCA!M20+[3]GUAJIRA!M20+[3]MAGDALENA!M20+[3]NARIÑO!M20+'[3]NORTE DE SANTANDER'!M20+[3]PUTUMAYO!M20+[3]QUINDIO!M20+[3]RISARALDA!M20+'[3]SAN ANDRES'!M20+[3]SANTANDER!M20+[3]VALLE!M20+[3]VICHADA!M20</f>
        <v>0</v>
      </c>
      <c r="N20" s="93">
        <f>+[3]AMAZONAS!N20+[3]ANTIOQUIA!N20+[3]ATLANTICO!N20+[3]ARAUCA!N20+[3]BOLIVAR!N20+[3]CUNDINAMARCA!N20+[3]GUAJIRA!N20+[3]MAGDALENA!N20+[3]NARIÑO!N20+'[3]NORTE DE SANTANDER'!N20+[3]PUTUMAYO!N20+[3]QUINDIO!N20+[3]RISARALDA!N20+'[3]SAN ANDRES'!N20+[3]SANTANDER!N20+[3]VALLE!N20+[3]VICHADA!N20</f>
        <v>0</v>
      </c>
      <c r="O20" s="93">
        <f>+[3]AMAZONAS!O20+[3]ANTIOQUIA!O20+[3]ATLANTICO!O20+[3]ARAUCA!O20+[3]BOLIVAR!O20+[3]CUNDINAMARCA!O20+[3]GUAJIRA!O20+[3]MAGDALENA!O20+[3]NARIÑO!O20+'[3]NORTE DE SANTANDER'!O20+[3]PUTUMAYO!O20+[3]QUINDIO!O20+[3]RISARALDA!O20+'[3]SAN ANDRES'!O20+[3]SANTANDER!O20+[3]VALLE!O20+[3]VICHADA!O20</f>
        <v>0</v>
      </c>
      <c r="P20" s="93">
        <f>+[3]AMAZONAS!P20+[3]ANTIOQUIA!P20+[3]ATLANTICO!P20+[3]ARAUCA!P20+[3]BOLIVAR!P20+[3]CUNDINAMARCA!P20+[3]GUAJIRA!P20+[3]MAGDALENA!P20+[3]NARIÑO!P20+'[3]NORTE DE SANTANDER'!P20+[3]PUTUMAYO!P20+[3]QUINDIO!P20+[3]RISARALDA!P20+'[3]SAN ANDRES'!P20+[3]SANTANDER!P20+[3]VALLE!P20+[3]VICHADA!P20</f>
        <v>0</v>
      </c>
      <c r="Q20" s="93">
        <f>+[3]AMAZONAS!Q20+[3]ANTIOQUIA!Q20+[3]ATLANTICO!Q20+[3]ARAUCA!Q20+[3]BOLIVAR!Q20+[3]CUNDINAMARCA!Q20+[3]GUAJIRA!Q20+[3]MAGDALENA!Q20+[3]NARIÑO!Q20+'[3]NORTE DE SANTANDER'!Q20+[3]PUTUMAYO!Q20+[3]QUINDIO!Q20+[3]RISARALDA!Q20+'[3]SAN ANDRES'!Q20+[3]SANTANDER!Q20+[3]VALLE!Q20+[3]VICHADA!Q20</f>
        <v>2</v>
      </c>
      <c r="R20" s="93">
        <f>+[3]AMAZONAS!R20+[3]ANTIOQUIA!R20+[3]ATLANTICO!R20+[3]ARAUCA!R20+[3]BOLIVAR!R20+[3]CUNDINAMARCA!R20+[3]GUAJIRA!R20+[3]MAGDALENA!R20+[3]NARIÑO!R20+'[3]NORTE DE SANTANDER'!R20+[3]PUTUMAYO!R20+[3]QUINDIO!R20+[3]RISARALDA!R20+'[3]SAN ANDRES'!R20+[3]SANTANDER!R20+[3]VALLE!R20+[3]VICHADA!R20</f>
        <v>0</v>
      </c>
      <c r="S20" s="93">
        <f>+[3]AMAZONAS!S20+[3]ANTIOQUIA!S20+[3]ATLANTICO!S20+[3]ARAUCA!S20+[3]BOLIVAR!S20+[3]CUNDINAMARCA!S20+[3]GUAJIRA!S20+[3]MAGDALENA!S20+[3]NARIÑO!S20+'[3]NORTE DE SANTANDER'!S20+[3]PUTUMAYO!S20+[3]QUINDIO!S20+[3]RISARALDA!S20+'[3]SAN ANDRES'!S20+[3]SANTANDER!S20+[3]VALLE!S20+[3]VICHADA!S20</f>
        <v>1</v>
      </c>
      <c r="T20" s="93">
        <f>+[3]AMAZONAS!T20+[3]ANTIOQUIA!T20+[3]ATLANTICO!T20+[3]ARAUCA!T20+[3]BOLIVAR!T20+[3]CUNDINAMARCA!T20+[3]GUAJIRA!T20+[3]MAGDALENA!T20+[3]NARIÑO!T20+'[3]NORTE DE SANTANDER'!T20+[3]PUTUMAYO!T20+[3]QUINDIO!T20+[3]RISARALDA!T20+'[3]SAN ANDRES'!T20+[3]SANTANDER!T20+[3]VALLE!T20+[3]VICHADA!T20</f>
        <v>0</v>
      </c>
      <c r="U20" s="93">
        <f t="shared" si="0"/>
        <v>4</v>
      </c>
      <c r="V20" s="95"/>
      <c r="W20" s="96"/>
    </row>
    <row r="21" spans="1:23" ht="22.5" customHeight="1" x14ac:dyDescent="0.2">
      <c r="A21" s="21" t="s">
        <v>524</v>
      </c>
      <c r="B21" s="480" t="s">
        <v>478</v>
      </c>
      <c r="C21" s="458" t="s">
        <v>525</v>
      </c>
      <c r="D21" s="40" t="s">
        <v>526</v>
      </c>
      <c r="E21" s="40" t="s">
        <v>527</v>
      </c>
      <c r="F21" s="93"/>
      <c r="G21" s="93">
        <f>+[3]AMAZONAS!G21+[3]ANTIOQUIA!G21+[3]ATLANTICO!G21+[3]ARAUCA!G21+[3]BOLIVAR!G21+[3]CUNDINAMARCA!G21+[3]GUAJIRA!G21+[3]MAGDALENA!G21+[3]NARIÑO!G21+'[3]NORTE DE SANTANDER'!G21+[3]PUTUMAYO!G21+[3]QUINDIO!G21+[3]RISARALDA!G21+'[3]SAN ANDRES'!G21+[3]SANTANDER!G21+[3]VALLE!G21+[3]VICHADA!G21</f>
        <v>127</v>
      </c>
      <c r="H21" s="93">
        <f>+[3]AMAZONAS!H21+[3]ANTIOQUIA!H21+[3]ATLANTICO!H21+[3]ARAUCA!H21+[3]BOLIVAR!H21+[3]CUNDINAMARCA!H21+[3]GUAJIRA!H21+[3]MAGDALENA!H21+[3]NARIÑO!H21+'[3]NORTE DE SANTANDER'!H21+[3]PUTUMAYO!H21+[3]QUINDIO!H21+[3]RISARALDA!H21+'[3]SAN ANDRES'!H21+[3]SANTANDER!H21+[3]VALLE!H21+[3]VICHADA!H21</f>
        <v>120</v>
      </c>
      <c r="I21" s="93">
        <f>+[3]AMAZONAS!I21+[3]ANTIOQUIA!I21+[3]ATLANTICO!I21+[3]ARAUCA!I21+[3]BOLIVAR!I21+[3]CUNDINAMARCA!I21+[3]GUAJIRA!I21+[3]MAGDALENA!I21+[3]NARIÑO!I21+'[3]NORTE DE SANTANDER'!I21+[3]PUTUMAYO!I21+[3]QUINDIO!I21+[3]RISARALDA!I21+'[3]SAN ANDRES'!I21+[3]SANTANDER!I21+[3]VALLE!I21+[3]VICHADA!I21</f>
        <v>3</v>
      </c>
      <c r="J21" s="93">
        <f>+[3]AMAZONAS!J21+[3]ANTIOQUIA!J21+[3]ATLANTICO!J21+[3]ARAUCA!J21+[3]BOLIVAR!J21+[3]CUNDINAMARCA!J21+[3]GUAJIRA!J21+[3]MAGDALENA!J21+[3]NARIÑO!J21+'[3]NORTE DE SANTANDER'!J21+[3]PUTUMAYO!J21+[3]QUINDIO!J21+[3]RISARALDA!J21+'[3]SAN ANDRES'!J21+[3]SANTANDER!J21+[3]VALLE!J21+[3]VICHADA!J21</f>
        <v>9</v>
      </c>
      <c r="K21" s="93">
        <f>+[3]AMAZONAS!K21+[3]ANTIOQUIA!K21+[3]ATLANTICO!K21+[3]ARAUCA!K21+[3]BOLIVAR!K21+[3]CUNDINAMARCA!K21+[3]GUAJIRA!K21+[3]MAGDALENA!K21+[3]NARIÑO!K21+'[3]NORTE DE SANTANDER'!K21+[3]PUTUMAYO!K21+[3]QUINDIO!K21+[3]RISARALDA!K21+'[3]SAN ANDRES'!K21+[3]SANTANDER!K21+[3]VALLE!K21+[3]VICHADA!K21</f>
        <v>12</v>
      </c>
      <c r="L21" s="93">
        <f>+[3]AMAZONAS!L21+[3]ANTIOQUIA!L21+[3]ATLANTICO!L21+[3]ARAUCA!L21+[3]BOLIVAR!L21+[3]CUNDINAMARCA!L21+[3]GUAJIRA!L21+[3]MAGDALENA!L21+[3]NARIÑO!L21+'[3]NORTE DE SANTANDER'!L21+[3]PUTUMAYO!L21+[3]QUINDIO!L21+[3]RISARALDA!L21+'[3]SAN ANDRES'!L21+[3]SANTANDER!L21+[3]VALLE!L21+[3]VICHADA!L21</f>
        <v>10</v>
      </c>
      <c r="M21" s="93">
        <f>+[3]AMAZONAS!M21+[3]ANTIOQUIA!M21+[3]ATLANTICO!M21+[3]ARAUCA!M21+[3]BOLIVAR!M21+[3]CUNDINAMARCA!M21+[3]GUAJIRA!M21+[3]MAGDALENA!M21+[3]NARIÑO!M21+'[3]NORTE DE SANTANDER'!M21+[3]PUTUMAYO!M21+[3]QUINDIO!M21+[3]RISARALDA!M21+'[3]SAN ANDRES'!M21+[3]SANTANDER!M21+[3]VALLE!M21+[3]VICHADA!M21</f>
        <v>9</v>
      </c>
      <c r="N21" s="93">
        <f>+[3]AMAZONAS!N21+[3]ANTIOQUIA!N21+[3]ATLANTICO!N21+[3]ARAUCA!N21+[3]BOLIVAR!N21+[3]CUNDINAMARCA!N21+[3]GUAJIRA!N21+[3]MAGDALENA!N21+[3]NARIÑO!N21+'[3]NORTE DE SANTANDER'!N21+[3]PUTUMAYO!N21+[3]QUINDIO!N21+[3]RISARALDA!N21+'[3]SAN ANDRES'!N21+[3]SANTANDER!N21+[3]VALLE!N21+[3]VICHADA!N21</f>
        <v>6</v>
      </c>
      <c r="O21" s="93">
        <f>+[3]AMAZONAS!O21+[3]ANTIOQUIA!O21+[3]ATLANTICO!O21+[3]ARAUCA!O21+[3]BOLIVAR!O21+[3]CUNDINAMARCA!O21+[3]GUAJIRA!O21+[3]MAGDALENA!O21+[3]NARIÑO!O21+'[3]NORTE DE SANTANDER'!O21+[3]PUTUMAYO!O21+[3]QUINDIO!O21+[3]RISARALDA!O21+'[3]SAN ANDRES'!O21+[3]SANTANDER!O21+[3]VALLE!O21+[3]VICHADA!O21</f>
        <v>15</v>
      </c>
      <c r="P21" s="93">
        <f>+[3]AMAZONAS!P21+[3]ANTIOQUIA!P21+[3]ATLANTICO!P21+[3]ARAUCA!P21+[3]BOLIVAR!P21+[3]CUNDINAMARCA!P21+[3]GUAJIRA!P21+[3]MAGDALENA!P21+[3]NARIÑO!P21+'[3]NORTE DE SANTANDER'!P21+[3]PUTUMAYO!P21+[3]QUINDIO!P21+[3]RISARALDA!P21+'[3]SAN ANDRES'!P21+[3]SANTANDER!P21+[3]VALLE!P21+[3]VICHADA!P21</f>
        <v>11</v>
      </c>
      <c r="Q21" s="93">
        <f>+[3]AMAZONAS!Q21+[3]ANTIOQUIA!Q21+[3]ATLANTICO!Q21+[3]ARAUCA!Q21+[3]BOLIVAR!Q21+[3]CUNDINAMARCA!Q21+[3]GUAJIRA!Q21+[3]MAGDALENA!Q21+[3]NARIÑO!Q21+'[3]NORTE DE SANTANDER'!Q21+[3]PUTUMAYO!Q21+[3]QUINDIO!Q21+[3]RISARALDA!Q21+'[3]SAN ANDRES'!Q21+[3]SANTANDER!Q21+[3]VALLE!Q21+[3]VICHADA!Q21</f>
        <v>17</v>
      </c>
      <c r="R21" s="93">
        <f>+[3]AMAZONAS!R21+[3]ANTIOQUIA!R21+[3]ATLANTICO!R21+[3]ARAUCA!R21+[3]BOLIVAR!R21+[3]CUNDINAMARCA!R21+[3]GUAJIRA!R21+[3]MAGDALENA!R21+[3]NARIÑO!R21+'[3]NORTE DE SANTANDER'!R21+[3]PUTUMAYO!R21+[3]QUINDIO!R21+[3]RISARALDA!R21+'[3]SAN ANDRES'!R21+[3]SANTANDER!R21+[3]VALLE!R21+[3]VICHADA!R21</f>
        <v>3</v>
      </c>
      <c r="S21" s="93">
        <f>+[3]AMAZONAS!S21+[3]ANTIOQUIA!S21+[3]ATLANTICO!S21+[3]ARAUCA!S21+[3]BOLIVAR!S21+[3]CUNDINAMARCA!S21+[3]GUAJIRA!S21+[3]MAGDALENA!S21+[3]NARIÑO!S21+'[3]NORTE DE SANTANDER'!S21+[3]PUTUMAYO!S21+[3]QUINDIO!S21+[3]RISARALDA!S21+'[3]SAN ANDRES'!S21+[3]SANTANDER!S21+[3]VALLE!S21+[3]VICHADA!S21</f>
        <v>6</v>
      </c>
      <c r="T21" s="93">
        <f>+[3]AMAZONAS!T21+[3]ANTIOQUIA!T21+[3]ATLANTICO!T21+[3]ARAUCA!T21+[3]BOLIVAR!T21+[3]CUNDINAMARCA!T21+[3]GUAJIRA!T21+[3]MAGDALENA!T21+[3]NARIÑO!T21+'[3]NORTE DE SANTANDER'!T21+[3]PUTUMAYO!T21+[3]QUINDIO!T21+[3]RISARALDA!T21+'[3]SAN ANDRES'!T21+[3]SANTANDER!T21+[3]VALLE!T21+[3]VICHADA!T21</f>
        <v>11</v>
      </c>
      <c r="U21" s="93">
        <f t="shared" si="0"/>
        <v>112</v>
      </c>
      <c r="V21" s="95"/>
      <c r="W21" s="96"/>
    </row>
    <row r="22" spans="1:23" ht="36.75" customHeight="1" x14ac:dyDescent="0.2">
      <c r="A22" s="21" t="s">
        <v>528</v>
      </c>
      <c r="B22" s="480"/>
      <c r="C22" s="458"/>
      <c r="D22" s="23" t="s">
        <v>522</v>
      </c>
      <c r="E22" s="40" t="s">
        <v>523</v>
      </c>
      <c r="F22" s="93"/>
      <c r="G22" s="93">
        <f>+[3]AMAZONAS!G22+[3]ANTIOQUIA!G22+[3]ATLANTICO!G22+[3]ARAUCA!G22+[3]BOLIVAR!G22+[3]CUNDINAMARCA!G22+[3]GUAJIRA!G22+[3]MAGDALENA!G22+[3]NARIÑO!G22+'[3]NORTE DE SANTANDER'!G22+[3]PUTUMAYO!G22+[3]QUINDIO!G22+[3]RISARALDA!G22+'[3]SAN ANDRES'!G22+[3]SANTANDER!G22+[3]VALLE!G22+[3]VICHADA!G22</f>
        <v>155</v>
      </c>
      <c r="H22" s="93">
        <f>+[3]AMAZONAS!H22+[3]ANTIOQUIA!H22+[3]ATLANTICO!H22+[3]ARAUCA!H22+[3]BOLIVAR!H22+[3]CUNDINAMARCA!H22+[3]GUAJIRA!H22+[3]MAGDALENA!H22+[3]NARIÑO!H22+'[3]NORTE DE SANTANDER'!H22+[3]PUTUMAYO!H22+[3]QUINDIO!H22+[3]RISARALDA!H22+'[3]SAN ANDRES'!H22+[3]SANTANDER!H22+[3]VALLE!H22+[3]VICHADA!H22</f>
        <v>133</v>
      </c>
      <c r="I22" s="93">
        <f>+[3]AMAZONAS!I22+[3]ANTIOQUIA!I22+[3]ATLANTICO!I22+[3]ARAUCA!I22+[3]BOLIVAR!I22+[3]CUNDINAMARCA!I22+[3]GUAJIRA!I22+[3]MAGDALENA!I22+[3]NARIÑO!I22+'[3]NORTE DE SANTANDER'!I22+[3]PUTUMAYO!I22+[3]QUINDIO!I22+[3]RISARALDA!I22+'[3]SAN ANDRES'!I22+[3]SANTANDER!I22+[3]VALLE!I22+[3]VICHADA!I22</f>
        <v>17</v>
      </c>
      <c r="J22" s="93">
        <f>+[3]AMAZONAS!J22+[3]ANTIOQUIA!J22+[3]ATLANTICO!J22+[3]ARAUCA!J22+[3]BOLIVAR!J22+[3]CUNDINAMARCA!J22+[3]GUAJIRA!J22+[3]MAGDALENA!J22+[3]NARIÑO!J22+'[3]NORTE DE SANTANDER'!J22+[3]PUTUMAYO!J22+[3]QUINDIO!J22+[3]RISARALDA!J22+'[3]SAN ANDRES'!J22+[3]SANTANDER!J22+[3]VALLE!J22+[3]VICHADA!J22</f>
        <v>12</v>
      </c>
      <c r="K22" s="93">
        <f>+[3]AMAZONAS!K22+[3]ANTIOQUIA!K22+[3]ATLANTICO!K22+[3]ARAUCA!K22+[3]BOLIVAR!K22+[3]CUNDINAMARCA!K22+[3]GUAJIRA!K22+[3]MAGDALENA!K22+[3]NARIÑO!K22+'[3]NORTE DE SANTANDER'!K22+[3]PUTUMAYO!K22+[3]QUINDIO!K22+[3]RISARALDA!K22+'[3]SAN ANDRES'!K22+[3]SANTANDER!K22+[3]VALLE!K22+[3]VICHADA!K22</f>
        <v>12</v>
      </c>
      <c r="L22" s="93">
        <f>+[3]AMAZONAS!L22+[3]ANTIOQUIA!L22+[3]ATLANTICO!L22+[3]ARAUCA!L22+[3]BOLIVAR!L22+[3]CUNDINAMARCA!L22+[3]GUAJIRA!L22+[3]MAGDALENA!L22+[3]NARIÑO!L22+'[3]NORTE DE SANTANDER'!L22+[3]PUTUMAYO!L22+[3]QUINDIO!L22+[3]RISARALDA!L22+'[3]SAN ANDRES'!L22+[3]SANTANDER!L22+[3]VALLE!L22+[3]VICHADA!L22</f>
        <v>18</v>
      </c>
      <c r="M22" s="93">
        <f>+[3]AMAZONAS!M22+[3]ANTIOQUIA!M22+[3]ATLANTICO!M22+[3]ARAUCA!M22+[3]BOLIVAR!M22+[3]CUNDINAMARCA!M22+[3]GUAJIRA!M22+[3]MAGDALENA!M22+[3]NARIÑO!M22+'[3]NORTE DE SANTANDER'!M22+[3]PUTUMAYO!M22+[3]QUINDIO!M22+[3]RISARALDA!M22+'[3]SAN ANDRES'!M22+[3]SANTANDER!M22+[3]VALLE!M22+[3]VICHADA!M22</f>
        <v>11</v>
      </c>
      <c r="N22" s="93">
        <f>+[3]AMAZONAS!N22+[3]ANTIOQUIA!N22+[3]ATLANTICO!N22+[3]ARAUCA!N22+[3]BOLIVAR!N22+[3]CUNDINAMARCA!N22+[3]GUAJIRA!N22+[3]MAGDALENA!N22+[3]NARIÑO!N22+'[3]NORTE DE SANTANDER'!N22+[3]PUTUMAYO!N22+[3]QUINDIO!N22+[3]RISARALDA!N22+'[3]SAN ANDRES'!N22+[3]SANTANDER!N22+[3]VALLE!N22+[3]VICHADA!N22</f>
        <v>9</v>
      </c>
      <c r="O22" s="93">
        <f>+[3]AMAZONAS!O22+[3]ANTIOQUIA!O22+[3]ATLANTICO!O22+[3]ARAUCA!O22+[3]BOLIVAR!O22+[3]CUNDINAMARCA!O22+[3]GUAJIRA!O22+[3]MAGDALENA!O22+[3]NARIÑO!O22+'[3]NORTE DE SANTANDER'!O22+[3]PUTUMAYO!O22+[3]QUINDIO!O22+[3]RISARALDA!O22+'[3]SAN ANDRES'!O22+[3]SANTANDER!O22+[3]VALLE!O22+[3]VICHADA!O22</f>
        <v>24</v>
      </c>
      <c r="P22" s="93">
        <f>+[3]AMAZONAS!P22+[3]ANTIOQUIA!P22+[3]ATLANTICO!P22+[3]ARAUCA!P22+[3]BOLIVAR!P22+[3]CUNDINAMARCA!P22+[3]GUAJIRA!P22+[3]MAGDALENA!P22+[3]NARIÑO!P22+'[3]NORTE DE SANTANDER'!P22+[3]PUTUMAYO!P22+[3]QUINDIO!P22+[3]RISARALDA!P22+'[3]SAN ANDRES'!P22+[3]SANTANDER!P22+[3]VALLE!P22+[3]VICHADA!P22</f>
        <v>22</v>
      </c>
      <c r="Q22" s="93">
        <f>+[3]AMAZONAS!Q22+[3]ANTIOQUIA!Q22+[3]ATLANTICO!Q22+[3]ARAUCA!Q22+[3]BOLIVAR!Q22+[3]CUNDINAMARCA!Q22+[3]GUAJIRA!Q22+[3]MAGDALENA!Q22+[3]NARIÑO!Q22+'[3]NORTE DE SANTANDER'!Q22+[3]PUTUMAYO!Q22+[3]QUINDIO!Q22+[3]RISARALDA!Q22+'[3]SAN ANDRES'!Q22+[3]SANTANDER!Q22+[3]VALLE!Q22+[3]VICHADA!Q22</f>
        <v>24</v>
      </c>
      <c r="R22" s="93">
        <f>+[3]AMAZONAS!R22+[3]ANTIOQUIA!R22+[3]ATLANTICO!R22+[3]ARAUCA!R22+[3]BOLIVAR!R22+[3]CUNDINAMARCA!R22+[3]GUAJIRA!R22+[3]MAGDALENA!R22+[3]NARIÑO!R22+'[3]NORTE DE SANTANDER'!R22+[3]PUTUMAYO!R22+[3]QUINDIO!R22+[3]RISARALDA!R22+'[3]SAN ANDRES'!R22+[3]SANTANDER!R22+[3]VALLE!R22+[3]VICHADA!R22</f>
        <v>25</v>
      </c>
      <c r="S22" s="93">
        <f>+[3]AMAZONAS!S22+[3]ANTIOQUIA!S22+[3]ATLANTICO!S22+[3]ARAUCA!S22+[3]BOLIVAR!S22+[3]CUNDINAMARCA!S22+[3]GUAJIRA!S22+[3]MAGDALENA!S22+[3]NARIÑO!S22+'[3]NORTE DE SANTANDER'!S22+[3]PUTUMAYO!S22+[3]QUINDIO!S22+[3]RISARALDA!S22+'[3]SAN ANDRES'!S22+[3]SANTANDER!S22+[3]VALLE!S22+[3]VICHADA!S22</f>
        <v>19</v>
      </c>
      <c r="T22" s="93">
        <f>+[3]AMAZONAS!T22+[3]ANTIOQUIA!T22+[3]ATLANTICO!T22+[3]ARAUCA!T22+[3]BOLIVAR!T22+[3]CUNDINAMARCA!T22+[3]GUAJIRA!T22+[3]MAGDALENA!T22+[3]NARIÑO!T22+'[3]NORTE DE SANTANDER'!T22+[3]PUTUMAYO!T22+[3]QUINDIO!T22+[3]RISARALDA!T22+'[3]SAN ANDRES'!T22+[3]SANTANDER!T22+[3]VALLE!T22+[3]VICHADA!T22</f>
        <v>24</v>
      </c>
      <c r="U22" s="93">
        <f t="shared" si="0"/>
        <v>217</v>
      </c>
      <c r="V22" s="95"/>
      <c r="W22" s="96"/>
    </row>
    <row r="23" spans="1:23" ht="45" x14ac:dyDescent="0.2">
      <c r="A23" s="92" t="s">
        <v>529</v>
      </c>
      <c r="B23" s="98" t="s">
        <v>530</v>
      </c>
      <c r="C23" s="18" t="s">
        <v>4</v>
      </c>
      <c r="D23" s="18"/>
      <c r="E23" s="98"/>
      <c r="F23" s="98"/>
      <c r="G23" s="19"/>
      <c r="H23" s="19"/>
      <c r="I23" s="19"/>
      <c r="J23" s="19"/>
      <c r="K23" s="19"/>
      <c r="L23" s="19"/>
      <c r="M23" s="19"/>
      <c r="N23" s="19"/>
      <c r="O23" s="19"/>
      <c r="P23" s="19"/>
      <c r="Q23" s="19"/>
      <c r="R23" s="19"/>
      <c r="S23" s="19"/>
      <c r="T23" s="19"/>
      <c r="U23" s="19"/>
      <c r="V23" s="19"/>
      <c r="W23" s="99"/>
    </row>
    <row r="24" spans="1:23" ht="22.5" customHeight="1" x14ac:dyDescent="0.2">
      <c r="A24" s="21" t="s">
        <v>531</v>
      </c>
      <c r="B24" s="480" t="s">
        <v>530</v>
      </c>
      <c r="C24" s="458" t="s">
        <v>532</v>
      </c>
      <c r="D24" s="23" t="s">
        <v>533</v>
      </c>
      <c r="E24" s="40" t="s">
        <v>534</v>
      </c>
      <c r="F24" s="93"/>
      <c r="G24" s="94">
        <f>+[3]AMAZONAS!G24+[3]ANTIOQUIA!G24+[3]ATLANTICO!G24+[3]ARAUCA!G24+[3]BOLIVAR!G24+[3]CUNDINAMARCA!G24+[3]GUAJIRA!G24+[3]MAGDALENA!G24+[3]NARIÑO!G24+'[3]NORTE DE SANTANDER'!G24+[3]PUTUMAYO!G24+[3]QUINDIO!G24+[3]RISARALDA!G24+'[3]SAN ANDRES'!G24+[3]SANTANDER!G24+[3]VALLE!G24+[3]VICHADA!G24</f>
        <v>106420</v>
      </c>
      <c r="H24" s="93">
        <f>+[3]AMAZONAS!H24+[3]ANTIOQUIA!H24+[3]ATLANTICO!H24+[3]ARAUCA!H24+[3]BOLIVAR!H24+[3]CUNDINAMARCA!H24+[3]GUAJIRA!H24+[3]MAGDALENA!H24+[3]NARIÑO!H24+'[3]NORTE DE SANTANDER'!H24+[3]PUTUMAYO!H24+[3]QUINDIO!H24+[3]RISARALDA!H24+'[3]SAN ANDRES'!H24+[3]SANTANDER!H24+[3]VALLE!H24+[3]VICHADA!H24</f>
        <v>105464</v>
      </c>
      <c r="I24" s="93">
        <f>+[3]AMAZONAS!I24+[3]ANTIOQUIA!I24+[3]ATLANTICO!I24+[3]ARAUCA!I24+[3]BOLIVAR!I24+[3]CUNDINAMARCA!I24+[3]GUAJIRA!I24+[3]MAGDALENA!I24+[3]NARIÑO!I24+'[3]NORTE DE SANTANDER'!I24+[3]PUTUMAYO!I24+[3]QUINDIO!I24+[3]RISARALDA!I24+'[3]SAN ANDRES'!I24+[3]SANTANDER!I24+[3]VALLE!I24+[3]VICHADA!I24</f>
        <v>8433</v>
      </c>
      <c r="J24" s="93">
        <f>+[3]AMAZONAS!J24+[3]ANTIOQUIA!J24+[3]ATLANTICO!J24+[3]ARAUCA!J24+[3]BOLIVAR!J24+[3]CUNDINAMARCA!J24+[3]GUAJIRA!J24+[3]MAGDALENA!J24+[3]NARIÑO!J24+'[3]NORTE DE SANTANDER'!J24+[3]PUTUMAYO!J24+[3]QUINDIO!J24+[3]RISARALDA!J24+'[3]SAN ANDRES'!J24+[3]SANTANDER!J24+[3]VALLE!J24+[3]VICHADA!J24</f>
        <v>9296</v>
      </c>
      <c r="K24" s="93">
        <f>+[3]AMAZONAS!K24+[3]ANTIOQUIA!K24+[3]ATLANTICO!K24+[3]ARAUCA!K24+[3]BOLIVAR!K24+[3]CUNDINAMARCA!K24+[3]GUAJIRA!K24+[3]MAGDALENA!K24+[3]NARIÑO!K24+'[3]NORTE DE SANTANDER'!K24+[3]PUTUMAYO!K24+[3]QUINDIO!K24+[3]RISARALDA!K24+'[3]SAN ANDRES'!K24+[3]SANTANDER!K24+[3]VALLE!K24+[3]VICHADA!K24</f>
        <v>9088</v>
      </c>
      <c r="L24" s="93">
        <f>+[3]AMAZONAS!L24+[3]ANTIOQUIA!L24+[3]ATLANTICO!L24+[3]ARAUCA!L24+[3]BOLIVAR!L24+[3]CUNDINAMARCA!L24+[3]GUAJIRA!L24+[3]MAGDALENA!L24+[3]NARIÑO!L24+'[3]NORTE DE SANTANDER'!L24+[3]PUTUMAYO!L24+[3]QUINDIO!L24+[3]RISARALDA!L24+'[3]SAN ANDRES'!L24+[3]SANTANDER!L24+[3]VALLE!L24+[3]VICHADA!L24</f>
        <v>9761</v>
      </c>
      <c r="M24" s="93">
        <f>+[3]AMAZONAS!M24+[3]ANTIOQUIA!M24+[3]ATLANTICO!M24+[3]ARAUCA!M24+[3]BOLIVAR!M24+[3]CUNDINAMARCA!M24+[3]GUAJIRA!M24+[3]MAGDALENA!M24+[3]NARIÑO!M24+'[3]NORTE DE SANTANDER'!M24+[3]PUTUMAYO!M24+[3]QUINDIO!M24+[3]RISARALDA!M24+'[3]SAN ANDRES'!M24+[3]SANTANDER!M24+[3]VALLE!M24+[3]VICHADA!M24</f>
        <v>8595</v>
      </c>
      <c r="N24" s="93">
        <f>+[3]AMAZONAS!N24+[3]ANTIOQUIA!N24+[3]ATLANTICO!N24+[3]ARAUCA!N24+[3]BOLIVAR!N24+[3]CUNDINAMARCA!N24+[3]GUAJIRA!N24+[3]MAGDALENA!N24+[3]NARIÑO!N24+'[3]NORTE DE SANTANDER'!N24+[3]PUTUMAYO!N24+[3]QUINDIO!N24+[3]RISARALDA!N24+'[3]SAN ANDRES'!N24+[3]SANTANDER!N24+[3]VALLE!N24+[3]VICHADA!N24</f>
        <v>8384</v>
      </c>
      <c r="O24" s="93">
        <f>+[3]AMAZONAS!O24+[3]ANTIOQUIA!O24+[3]ATLANTICO!O24+[3]ARAUCA!O24+[3]BOLIVAR!O24+[3]CUNDINAMARCA!O24+[3]GUAJIRA!O24+[3]MAGDALENA!O24+[3]NARIÑO!O24+'[3]NORTE DE SANTANDER'!O24+[3]PUTUMAYO!O24+[3]QUINDIO!O24+[3]RISARALDA!O24+'[3]SAN ANDRES'!O24+[3]SANTANDER!O24+[3]VALLE!O24+[3]VICHADA!O24</f>
        <v>7465</v>
      </c>
      <c r="P24" s="93">
        <f>+[3]AMAZONAS!P24+[3]ANTIOQUIA!P24+[3]ATLANTICO!P24+[3]ARAUCA!P24+[3]BOLIVAR!P24+[3]CUNDINAMARCA!P24+[3]GUAJIRA!P24+[3]MAGDALENA!P24+[3]NARIÑO!P24+'[3]NORTE DE SANTANDER'!P24+[3]PUTUMAYO!P24+[3]QUINDIO!P24+[3]RISARALDA!P24+'[3]SAN ANDRES'!P24+[3]SANTANDER!P24+[3]VALLE!P24+[3]VICHADA!P24</f>
        <v>8922</v>
      </c>
      <c r="Q24" s="93">
        <f>+[3]AMAZONAS!Q24+[3]ANTIOQUIA!Q24+[3]ATLANTICO!Q24+[3]ARAUCA!Q24+[3]BOLIVAR!Q24+[3]CUNDINAMARCA!Q24+[3]GUAJIRA!Q24+[3]MAGDALENA!Q24+[3]NARIÑO!Q24+'[3]NORTE DE SANTANDER'!Q24+[3]PUTUMAYO!Q24+[3]QUINDIO!Q24+[3]RISARALDA!Q24+'[3]SAN ANDRES'!Q24+[3]SANTANDER!Q24+[3]VALLE!Q24+[3]VICHADA!Q24</f>
        <v>9082</v>
      </c>
      <c r="R24" s="93">
        <f>+[3]AMAZONAS!R24+[3]ANTIOQUIA!R24+[3]ATLANTICO!R24+[3]ARAUCA!R24+[3]BOLIVAR!R24+[3]CUNDINAMARCA!R24+[3]GUAJIRA!R24+[3]MAGDALENA!R24+[3]NARIÑO!R24+'[3]NORTE DE SANTANDER'!R24+[3]PUTUMAYO!R24+[3]QUINDIO!R24+[3]RISARALDA!R24+'[3]SAN ANDRES'!R24+[3]SANTANDER!R24+[3]VALLE!R24+[3]VICHADA!R24</f>
        <v>10304</v>
      </c>
      <c r="S24" s="93">
        <f>+[3]AMAZONAS!S24+[3]ANTIOQUIA!S24+[3]ATLANTICO!S24+[3]ARAUCA!S24+[3]BOLIVAR!S24+[3]CUNDINAMARCA!S24+[3]GUAJIRA!S24+[3]MAGDALENA!S24+[3]NARIÑO!S24+'[3]NORTE DE SANTANDER'!S24+[3]PUTUMAYO!S24+[3]QUINDIO!S24+[3]RISARALDA!S24+'[3]SAN ANDRES'!S24+[3]SANTANDER!S24+[3]VALLE!S24+[3]VICHADA!S24</f>
        <v>9822</v>
      </c>
      <c r="T24" s="93">
        <f>+[3]AMAZONAS!T24+[3]ANTIOQUIA!T24+[3]ATLANTICO!T24+[3]ARAUCA!T24+[3]BOLIVAR!T24+[3]CUNDINAMARCA!T24+[3]GUAJIRA!T24+[3]MAGDALENA!T24+[3]NARIÑO!T24+'[3]NORTE DE SANTANDER'!T24+[3]PUTUMAYO!T24+[3]QUINDIO!T24+[3]RISARALDA!T24+'[3]SAN ANDRES'!T24+[3]SANTANDER!T24+[3]VALLE!T24+[3]VICHADA!T24</f>
        <v>9345</v>
      </c>
      <c r="U24" s="94">
        <f>SUM(I24:T24)</f>
        <v>108497</v>
      </c>
      <c r="V24" s="95"/>
      <c r="W24" s="96"/>
    </row>
    <row r="25" spans="1:23" ht="22.5" x14ac:dyDescent="0.2">
      <c r="A25" s="21" t="s">
        <v>535</v>
      </c>
      <c r="B25" s="480"/>
      <c r="C25" s="458"/>
      <c r="D25" s="23" t="s">
        <v>536</v>
      </c>
      <c r="E25" s="40" t="s">
        <v>537</v>
      </c>
      <c r="F25" s="93"/>
      <c r="G25" s="93">
        <f>+[3]AMAZONAS!G25+[3]ANTIOQUIA!G25+[3]ATLANTICO!G25+[3]ARAUCA!G25+[3]BOLIVAR!G25+[3]CUNDINAMARCA!G25+[3]GUAJIRA!G25+[3]MAGDALENA!G25+[3]NARIÑO!G25+'[3]NORTE DE SANTANDER'!G25+[3]PUTUMAYO!G25+[3]QUINDIO!G25+[3]RISARALDA!G25+'[3]SAN ANDRES'!G25+[3]SANTANDER!G25+[3]VALLE!G25+[3]VICHADA!G25</f>
        <v>1721</v>
      </c>
      <c r="H25" s="93">
        <f>+[3]AMAZONAS!H25+[3]ANTIOQUIA!H25+[3]ATLANTICO!H25+[3]ARAUCA!H25+[3]BOLIVAR!H25+[3]CUNDINAMARCA!H25+[3]GUAJIRA!H25+[3]MAGDALENA!H25+[3]NARIÑO!H25+'[3]NORTE DE SANTANDER'!H25+[3]PUTUMAYO!H25+[3]QUINDIO!H25+[3]RISARALDA!H25+'[3]SAN ANDRES'!H25+[3]SANTANDER!H25+[3]VALLE!H25+[3]VICHADA!H25</f>
        <v>1715</v>
      </c>
      <c r="I25" s="93">
        <f>+[3]AMAZONAS!I25+[3]ANTIOQUIA!I25+[3]ATLANTICO!I25+[3]ARAUCA!I25+[3]BOLIVAR!I25+[3]CUNDINAMARCA!I25+[3]GUAJIRA!I25+[3]MAGDALENA!I25+[3]NARIÑO!I25+'[3]NORTE DE SANTANDER'!I25+[3]PUTUMAYO!I25+[3]QUINDIO!I25+[3]RISARALDA!I25+'[3]SAN ANDRES'!I25+[3]SANTANDER!I25+[3]VALLE!I25+[3]VICHADA!I25</f>
        <v>63</v>
      </c>
      <c r="J25" s="93">
        <f>+[3]AMAZONAS!J25+[3]ANTIOQUIA!J25+[3]ATLANTICO!J25+[3]ARAUCA!J25+[3]BOLIVAR!J25+[3]CUNDINAMARCA!J25+[3]GUAJIRA!J25+[3]MAGDALENA!J25+[3]NARIÑO!J25+'[3]NORTE DE SANTANDER'!J25+[3]PUTUMAYO!J25+[3]QUINDIO!J25+[3]RISARALDA!J25+'[3]SAN ANDRES'!J25+[3]SANTANDER!J25+[3]VALLE!J25+[3]VICHADA!J25</f>
        <v>133</v>
      </c>
      <c r="K25" s="93">
        <f>+[3]AMAZONAS!K25+[3]ANTIOQUIA!K25+[3]ATLANTICO!K25+[3]ARAUCA!K25+[3]BOLIVAR!K25+[3]CUNDINAMARCA!K25+[3]GUAJIRA!K25+[3]MAGDALENA!K25+[3]NARIÑO!K25+'[3]NORTE DE SANTANDER'!K25+[3]PUTUMAYO!K25+[3]QUINDIO!K25+[3]RISARALDA!K25+'[3]SAN ANDRES'!K25+[3]SANTANDER!K25+[3]VALLE!K25+[3]VICHADA!K25</f>
        <v>99</v>
      </c>
      <c r="L25" s="93">
        <f>+[3]AMAZONAS!L25+[3]ANTIOQUIA!L25+[3]ATLANTICO!L25+[3]ARAUCA!L25+[3]BOLIVAR!L25+[3]CUNDINAMARCA!L25+[3]GUAJIRA!L25+[3]MAGDALENA!L25+[3]NARIÑO!L25+'[3]NORTE DE SANTANDER'!L25+[3]PUTUMAYO!L25+[3]QUINDIO!L25+[3]RISARALDA!L25+'[3]SAN ANDRES'!L25+[3]SANTANDER!L25+[3]VALLE!L25+[3]VICHADA!L25</f>
        <v>102</v>
      </c>
      <c r="M25" s="93">
        <f>+[3]AMAZONAS!M25+[3]ANTIOQUIA!M25+[3]ATLANTICO!M25+[3]ARAUCA!M25+[3]BOLIVAR!M25+[3]CUNDINAMARCA!M25+[3]GUAJIRA!M25+[3]MAGDALENA!M25+[3]NARIÑO!M25+'[3]NORTE DE SANTANDER'!M25+[3]PUTUMAYO!M25+[3]QUINDIO!M25+[3]RISARALDA!M25+'[3]SAN ANDRES'!M25+[3]SANTANDER!M25+[3]VALLE!M25+[3]VICHADA!M25</f>
        <v>56</v>
      </c>
      <c r="N25" s="93">
        <f>+[3]AMAZONAS!N25+[3]ANTIOQUIA!N25+[3]ATLANTICO!N25+[3]ARAUCA!N25+[3]BOLIVAR!N25+[3]CUNDINAMARCA!N25+[3]GUAJIRA!N25+[3]MAGDALENA!N25+[3]NARIÑO!N25+'[3]NORTE DE SANTANDER'!N25+[3]PUTUMAYO!N25+[3]QUINDIO!N25+[3]RISARALDA!N25+'[3]SAN ANDRES'!N25+[3]SANTANDER!N25+[3]VALLE!N25+[3]VICHADA!N25</f>
        <v>81</v>
      </c>
      <c r="O25" s="93">
        <f>+[3]AMAZONAS!O25+[3]ANTIOQUIA!O25+[3]ATLANTICO!O25+[3]ARAUCA!O25+[3]BOLIVAR!O25+[3]CUNDINAMARCA!O25+[3]GUAJIRA!O25+[3]MAGDALENA!O25+[3]NARIÑO!O25+'[3]NORTE DE SANTANDER'!O25+[3]PUTUMAYO!O25+[3]QUINDIO!O25+[3]RISARALDA!O25+'[3]SAN ANDRES'!O25+[3]SANTANDER!O25+[3]VALLE!O25+[3]VICHADA!O25</f>
        <v>56</v>
      </c>
      <c r="P25" s="93">
        <f>+[3]AMAZONAS!P25+[3]ANTIOQUIA!P25+[3]ATLANTICO!P25+[3]ARAUCA!P25+[3]BOLIVAR!P25+[3]CUNDINAMARCA!P25+[3]GUAJIRA!P25+[3]MAGDALENA!P25+[3]NARIÑO!P25+'[3]NORTE DE SANTANDER'!P25+[3]PUTUMAYO!P25+[3]QUINDIO!P25+[3]RISARALDA!P25+'[3]SAN ANDRES'!P25+[3]SANTANDER!P25+[3]VALLE!P25+[3]VICHADA!P25</f>
        <v>66</v>
      </c>
      <c r="Q25" s="93">
        <f>+[3]AMAZONAS!Q25+[3]ANTIOQUIA!Q25+[3]ATLANTICO!Q25+[3]ARAUCA!Q25+[3]BOLIVAR!Q25+[3]CUNDINAMARCA!Q25+[3]GUAJIRA!Q25+[3]MAGDALENA!Q25+[3]NARIÑO!Q25+'[3]NORTE DE SANTANDER'!Q25+[3]PUTUMAYO!Q25+[3]QUINDIO!Q25+[3]RISARALDA!Q25+'[3]SAN ANDRES'!Q25+[3]SANTANDER!Q25+[3]VALLE!Q25+[3]VICHADA!Q25</f>
        <v>98</v>
      </c>
      <c r="R25" s="93">
        <f>+[3]AMAZONAS!R25+[3]ANTIOQUIA!R25+[3]ATLANTICO!R25+[3]ARAUCA!R25+[3]BOLIVAR!R25+[3]CUNDINAMARCA!R25+[3]GUAJIRA!R25+[3]MAGDALENA!R25+[3]NARIÑO!R25+'[3]NORTE DE SANTANDER'!R25+[3]PUTUMAYO!R25+[3]QUINDIO!R25+[3]RISARALDA!R25+'[3]SAN ANDRES'!R25+[3]SANTANDER!R25+[3]VALLE!R25+[3]VICHADA!R25</f>
        <v>96</v>
      </c>
      <c r="S25" s="93">
        <f>+[3]AMAZONAS!S25+[3]ANTIOQUIA!S25+[3]ATLANTICO!S25+[3]ARAUCA!S25+[3]BOLIVAR!S25+[3]CUNDINAMARCA!S25+[3]GUAJIRA!S25+[3]MAGDALENA!S25+[3]NARIÑO!S25+'[3]NORTE DE SANTANDER'!S25+[3]PUTUMAYO!S25+[3]QUINDIO!S25+[3]RISARALDA!S25+'[3]SAN ANDRES'!S25+[3]SANTANDER!S25+[3]VALLE!S25+[3]VICHADA!S25</f>
        <v>75</v>
      </c>
      <c r="T25" s="93">
        <f>+[3]AMAZONAS!T25+[3]ANTIOQUIA!T25+[3]ATLANTICO!T25+[3]ARAUCA!T25+[3]BOLIVAR!T25+[3]CUNDINAMARCA!T25+[3]GUAJIRA!T25+[3]MAGDALENA!T25+[3]NARIÑO!T25+'[3]NORTE DE SANTANDER'!T25+[3]PUTUMAYO!T25+[3]QUINDIO!T25+[3]RISARALDA!T25+'[3]SAN ANDRES'!T25+[3]SANTANDER!T25+[3]VALLE!T25+[3]VICHADA!T25</f>
        <v>53</v>
      </c>
      <c r="U25" s="93">
        <f>SUM(I25:T25)</f>
        <v>978</v>
      </c>
      <c r="V25" s="95"/>
      <c r="W25" s="96"/>
    </row>
    <row r="26" spans="1:23" ht="45" x14ac:dyDescent="0.2">
      <c r="A26" s="21" t="s">
        <v>538</v>
      </c>
      <c r="B26" s="97" t="s">
        <v>530</v>
      </c>
      <c r="C26" s="23" t="s">
        <v>539</v>
      </c>
      <c r="D26" s="23" t="s">
        <v>540</v>
      </c>
      <c r="E26" s="40" t="s">
        <v>541</v>
      </c>
      <c r="F26" s="93"/>
      <c r="G26" s="93">
        <f>+[3]AMAZONAS!G26+[3]ANTIOQUIA!G26+[3]ATLANTICO!G26+[3]ARAUCA!G26+[3]BOLIVAR!G26+[3]CUNDINAMARCA!G26+[3]GUAJIRA!G26+[3]MAGDALENA!G26+[3]NARIÑO!G26+'[3]NORTE DE SANTANDER'!G26+[3]PUTUMAYO!G26+[3]QUINDIO!G26+[3]RISARALDA!G26+'[3]SAN ANDRES'!G26+[3]SANTANDER!G26+[3]VALLE!G26+[3]VICHADA!G26</f>
        <v>320</v>
      </c>
      <c r="H26" s="93">
        <f>+[3]AMAZONAS!H26+[3]ANTIOQUIA!H26+[3]ATLANTICO!H26+[3]ARAUCA!H26+[3]BOLIVAR!H26+[3]CUNDINAMARCA!H26+[3]GUAJIRA!H26+[3]MAGDALENA!H26+[3]NARIÑO!H26+'[3]NORTE DE SANTANDER'!H26+[3]PUTUMAYO!H26+[3]QUINDIO!H26+[3]RISARALDA!H26+'[3]SAN ANDRES'!H26+[3]SANTANDER!H26+[3]VALLE!H26+[3]VICHADA!H26</f>
        <v>226</v>
      </c>
      <c r="I26" s="93">
        <f>+[3]AMAZONAS!I26+[3]ANTIOQUIA!I26+[3]ATLANTICO!I26+[3]ARAUCA!I26+[3]BOLIVAR!I26+[3]CUNDINAMARCA!I26+[3]GUAJIRA!I26+[3]MAGDALENA!I26+[3]NARIÑO!I26+'[3]NORTE DE SANTANDER'!I26+[3]PUTUMAYO!I26+[3]QUINDIO!I26+[3]RISARALDA!I26+'[3]SAN ANDRES'!I26+[3]SANTANDER!I26+[3]VALLE!I26+[3]VICHADA!I26</f>
        <v>5</v>
      </c>
      <c r="J26" s="93">
        <f>+[3]AMAZONAS!J26+[3]ANTIOQUIA!J26+[3]ATLANTICO!J26+[3]ARAUCA!J26+[3]BOLIVAR!J26+[3]CUNDINAMARCA!J26+[3]GUAJIRA!J26+[3]MAGDALENA!J26+[3]NARIÑO!J26+'[3]NORTE DE SANTANDER'!J26+[3]PUTUMAYO!J26+[3]QUINDIO!J26+[3]RISARALDA!J26+'[3]SAN ANDRES'!J26+[3]SANTANDER!J26+[3]VALLE!J26+[3]VICHADA!J26</f>
        <v>15</v>
      </c>
      <c r="K26" s="93">
        <f>+[3]AMAZONAS!K26+[3]ANTIOQUIA!K26+[3]ATLANTICO!K26+[3]ARAUCA!K26+[3]BOLIVAR!K26+[3]CUNDINAMARCA!K26+[3]GUAJIRA!K26+[3]MAGDALENA!K26+[3]NARIÑO!K26+'[3]NORTE DE SANTANDER'!K26+[3]PUTUMAYO!K26+[3]QUINDIO!K26+[3]RISARALDA!K26+'[3]SAN ANDRES'!K26+[3]SANTANDER!K26+[3]VALLE!K26+[3]VICHADA!K26</f>
        <v>17</v>
      </c>
      <c r="L26" s="93">
        <f>+[3]AMAZONAS!L26+[3]ANTIOQUIA!L26+[3]ATLANTICO!L26+[3]ARAUCA!L26+[3]BOLIVAR!L26+[3]CUNDINAMARCA!L26+[3]GUAJIRA!L26+[3]MAGDALENA!L26+[3]NARIÑO!L26+'[3]NORTE DE SANTANDER'!L26+[3]PUTUMAYO!L26+[3]QUINDIO!L26+[3]RISARALDA!L26+'[3]SAN ANDRES'!L26+[3]SANTANDER!L26+[3]VALLE!L26+[3]VICHADA!L26</f>
        <v>24</v>
      </c>
      <c r="M26" s="93">
        <f>+[3]AMAZONAS!M26+[3]ANTIOQUIA!M26+[3]ATLANTICO!M26+[3]ARAUCA!M26+[3]BOLIVAR!M26+[3]CUNDINAMARCA!M26+[3]GUAJIRA!M26+[3]MAGDALENA!M26+[3]NARIÑO!M26+'[3]NORTE DE SANTANDER'!M26+[3]PUTUMAYO!M26+[3]QUINDIO!M26+[3]RISARALDA!M26+'[3]SAN ANDRES'!M26+[3]SANTANDER!M26+[3]VALLE!M26+[3]VICHADA!M26</f>
        <v>15</v>
      </c>
      <c r="N26" s="93">
        <f>+[3]AMAZONAS!N26+[3]ANTIOQUIA!N26+[3]ATLANTICO!N26+[3]ARAUCA!N26+[3]BOLIVAR!N26+[3]CUNDINAMARCA!N26+[3]GUAJIRA!N26+[3]MAGDALENA!N26+[3]NARIÑO!N26+'[3]NORTE DE SANTANDER'!N26+[3]PUTUMAYO!N26+[3]QUINDIO!N26+[3]RISARALDA!N26+'[3]SAN ANDRES'!N26+[3]SANTANDER!N26+[3]VALLE!N26+[3]VICHADA!N26</f>
        <v>10</v>
      </c>
      <c r="O26" s="93">
        <f>+[3]AMAZONAS!O26+[3]ANTIOQUIA!O26+[3]ATLANTICO!O26+[3]ARAUCA!O26+[3]BOLIVAR!O26+[3]CUNDINAMARCA!O26+[3]GUAJIRA!O26+[3]MAGDALENA!O26+[3]NARIÑO!O26+'[3]NORTE DE SANTANDER'!O26+[3]PUTUMAYO!O26+[3]QUINDIO!O26+[3]RISARALDA!O26+'[3]SAN ANDRES'!O26+[3]SANTANDER!O26+[3]VALLE!O26+[3]VICHADA!O26</f>
        <v>15</v>
      </c>
      <c r="P26" s="93">
        <f>+[3]AMAZONAS!P26+[3]ANTIOQUIA!P26+[3]ATLANTICO!P26+[3]ARAUCA!P26+[3]BOLIVAR!P26+[3]CUNDINAMARCA!P26+[3]GUAJIRA!P26+[3]MAGDALENA!P26+[3]NARIÑO!P26+'[3]NORTE DE SANTANDER'!P26+[3]PUTUMAYO!P26+[3]QUINDIO!P26+[3]RISARALDA!P26+'[3]SAN ANDRES'!P26+[3]SANTANDER!P26+[3]VALLE!P26+[3]VICHADA!P26</f>
        <v>17</v>
      </c>
      <c r="Q26" s="93">
        <f>+[3]AMAZONAS!Q26+[3]ANTIOQUIA!Q26+[3]ATLANTICO!Q26+[3]ARAUCA!Q26+[3]BOLIVAR!Q26+[3]CUNDINAMARCA!Q26+[3]GUAJIRA!Q26+[3]MAGDALENA!Q26+[3]NARIÑO!Q26+'[3]NORTE DE SANTANDER'!Q26+[3]PUTUMAYO!Q26+[3]QUINDIO!Q26+[3]RISARALDA!Q26+'[3]SAN ANDRES'!Q26+[3]SANTANDER!Q26+[3]VALLE!Q26+[3]VICHADA!Q26</f>
        <v>12</v>
      </c>
      <c r="R26" s="93">
        <f>+[3]AMAZONAS!R26+[3]ANTIOQUIA!R26+[3]ATLANTICO!R26+[3]ARAUCA!R26+[3]BOLIVAR!R26+[3]CUNDINAMARCA!R26+[3]GUAJIRA!R26+[3]MAGDALENA!R26+[3]NARIÑO!R26+'[3]NORTE DE SANTANDER'!R26+[3]PUTUMAYO!R26+[3]QUINDIO!R26+[3]RISARALDA!R26+'[3]SAN ANDRES'!R26+[3]SANTANDER!R26+[3]VALLE!R26+[3]VICHADA!R26</f>
        <v>22</v>
      </c>
      <c r="S26" s="93">
        <f>+[3]AMAZONAS!S26+[3]ANTIOQUIA!S26+[3]ATLANTICO!S26+[3]ARAUCA!S26+[3]BOLIVAR!S26+[3]CUNDINAMARCA!S26+[3]GUAJIRA!S26+[3]MAGDALENA!S26+[3]NARIÑO!S26+'[3]NORTE DE SANTANDER'!S26+[3]PUTUMAYO!S26+[3]QUINDIO!S26+[3]RISARALDA!S26+'[3]SAN ANDRES'!S26+[3]SANTANDER!S26+[3]VALLE!S26+[3]VICHADA!S26</f>
        <v>17</v>
      </c>
      <c r="T26" s="93">
        <f>+[3]AMAZONAS!T26+[3]ANTIOQUIA!T26+[3]ATLANTICO!T26+[3]ARAUCA!T26+[3]BOLIVAR!T26+[3]CUNDINAMARCA!T26+[3]GUAJIRA!T26+[3]MAGDALENA!T26+[3]NARIÑO!T26+'[3]NORTE DE SANTANDER'!T26+[3]PUTUMAYO!T26+[3]QUINDIO!T26+[3]RISARALDA!T26+'[3]SAN ANDRES'!T26+[3]SANTANDER!T26+[3]VALLE!T26+[3]VICHADA!T26</f>
        <v>15</v>
      </c>
      <c r="U26" s="93">
        <f>SUM(I26:T26)</f>
        <v>184</v>
      </c>
      <c r="V26" s="95"/>
      <c r="W26" s="96"/>
    </row>
    <row r="27" spans="1:23" ht="28.5" customHeight="1" x14ac:dyDescent="0.2">
      <c r="A27" s="21" t="s">
        <v>542</v>
      </c>
      <c r="B27" s="480" t="s">
        <v>530</v>
      </c>
      <c r="C27" s="458" t="s">
        <v>543</v>
      </c>
      <c r="D27" s="23" t="s">
        <v>540</v>
      </c>
      <c r="E27" s="40" t="s">
        <v>544</v>
      </c>
      <c r="F27" s="93"/>
      <c r="G27" s="93">
        <f>+[3]AMAZONAS!G27+[3]ANTIOQUIA!G27+[3]ATLANTICO!G27+[3]ARAUCA!G27+[3]BOLIVAR!G27+[3]CUNDINAMARCA!G27+[3]GUAJIRA!G27+[3]MAGDALENA!G27+[3]NARIÑO!G27+'[3]NORTE DE SANTANDER'!G27+[3]PUTUMAYO!G27+[3]QUINDIO!G27+[3]RISARALDA!G27+'[3]SAN ANDRES'!G27+[3]SANTANDER!G27+[3]VALLE!G27+[3]VICHADA!G27</f>
        <v>969</v>
      </c>
      <c r="H27" s="93">
        <f>+[3]AMAZONAS!H27+[3]ANTIOQUIA!H27+[3]ATLANTICO!H27+[3]ARAUCA!H27+[3]BOLIVAR!H27+[3]CUNDINAMARCA!H27+[3]GUAJIRA!H27+[3]MAGDALENA!H27+[3]NARIÑO!H27+'[3]NORTE DE SANTANDER'!H27+[3]PUTUMAYO!H27+[3]QUINDIO!H27+[3]RISARALDA!H27+'[3]SAN ANDRES'!H27+[3]SANTANDER!H27+[3]VALLE!H27+[3]VICHADA!H27</f>
        <v>981</v>
      </c>
      <c r="I27" s="93">
        <f>+[3]AMAZONAS!I27+[3]ANTIOQUIA!I27+[3]ATLANTICO!I27+[3]ARAUCA!I27+[3]BOLIVAR!I27+[3]CUNDINAMARCA!I27+[3]GUAJIRA!I27+[3]MAGDALENA!I27+[3]NARIÑO!I27+'[3]NORTE DE SANTANDER'!I27+[3]PUTUMAYO!I27+[3]QUINDIO!I27+[3]RISARALDA!I27+'[3]SAN ANDRES'!I27+[3]SANTANDER!I27+[3]VALLE!I27+[3]VICHADA!I27</f>
        <v>85</v>
      </c>
      <c r="J27" s="93">
        <f>+[3]AMAZONAS!J27+[3]ANTIOQUIA!J27+[3]ATLANTICO!J27+[3]ARAUCA!J27+[3]BOLIVAR!J27+[3]CUNDINAMARCA!J27+[3]GUAJIRA!J27+[3]MAGDALENA!J27+[3]NARIÑO!J27+'[3]NORTE DE SANTANDER'!J27+[3]PUTUMAYO!J27+[3]QUINDIO!J27+[3]RISARALDA!J27+'[3]SAN ANDRES'!J27+[3]SANTANDER!J27+[3]VALLE!J27+[3]VICHADA!J27</f>
        <v>66</v>
      </c>
      <c r="K27" s="93">
        <f>+[3]AMAZONAS!K27+[3]ANTIOQUIA!K27+[3]ATLANTICO!K27+[3]ARAUCA!K27+[3]BOLIVAR!K27+[3]CUNDINAMARCA!K27+[3]GUAJIRA!K27+[3]MAGDALENA!K27+[3]NARIÑO!K27+'[3]NORTE DE SANTANDER'!K27+[3]PUTUMAYO!K27+[3]QUINDIO!K27+[3]RISARALDA!K27+'[3]SAN ANDRES'!K27+[3]SANTANDER!K27+[3]VALLE!K27+[3]VICHADA!K27</f>
        <v>74</v>
      </c>
      <c r="L27" s="93">
        <f>+[3]AMAZONAS!L27+[3]ANTIOQUIA!L27+[3]ATLANTICO!L27+[3]ARAUCA!L27+[3]BOLIVAR!L27+[3]CUNDINAMARCA!L27+[3]GUAJIRA!L27+[3]MAGDALENA!L27+[3]NARIÑO!L27+'[3]NORTE DE SANTANDER'!L27+[3]PUTUMAYO!L27+[3]QUINDIO!L27+[3]RISARALDA!L27+'[3]SAN ANDRES'!L27+[3]SANTANDER!L27+[3]VALLE!L27+[3]VICHADA!L27</f>
        <v>88</v>
      </c>
      <c r="M27" s="93">
        <f>+[3]AMAZONAS!M27+[3]ANTIOQUIA!M27+[3]ATLANTICO!M27+[3]ARAUCA!M27+[3]BOLIVAR!M27+[3]CUNDINAMARCA!M27+[3]GUAJIRA!M27+[3]MAGDALENA!M27+[3]NARIÑO!M27+'[3]NORTE DE SANTANDER'!M27+[3]PUTUMAYO!M27+[3]QUINDIO!M27+[3]RISARALDA!M27+'[3]SAN ANDRES'!M27+[3]SANTANDER!M27+[3]VALLE!M27+[3]VICHADA!M27</f>
        <v>73</v>
      </c>
      <c r="N27" s="93">
        <f>+[3]AMAZONAS!N27+[3]ANTIOQUIA!N27+[3]ATLANTICO!N27+[3]ARAUCA!N27+[3]BOLIVAR!N27+[3]CUNDINAMARCA!N27+[3]GUAJIRA!N27+[3]MAGDALENA!N27+[3]NARIÑO!N27+'[3]NORTE DE SANTANDER'!N27+[3]PUTUMAYO!N27+[3]QUINDIO!N27+[3]RISARALDA!N27+'[3]SAN ANDRES'!N27+[3]SANTANDER!N27+[3]VALLE!N27+[3]VICHADA!N27</f>
        <v>79</v>
      </c>
      <c r="O27" s="93">
        <f>+[3]AMAZONAS!O27+[3]ANTIOQUIA!O27+[3]ATLANTICO!O27+[3]ARAUCA!O27+[3]BOLIVAR!O27+[3]CUNDINAMARCA!O27+[3]GUAJIRA!O27+[3]MAGDALENA!O27+[3]NARIÑO!O27+'[3]NORTE DE SANTANDER'!O27+[3]PUTUMAYO!O27+[3]QUINDIO!O27+[3]RISARALDA!O27+'[3]SAN ANDRES'!O27+[3]SANTANDER!O27+[3]VALLE!O27+[3]VICHADA!O27</f>
        <v>78</v>
      </c>
      <c r="P27" s="93">
        <f>+[3]AMAZONAS!P27+[3]ANTIOQUIA!P27+[3]ATLANTICO!P27+[3]ARAUCA!P27+[3]BOLIVAR!P27+[3]CUNDINAMARCA!P27+[3]GUAJIRA!P27+[3]MAGDALENA!P27+[3]NARIÑO!P27+'[3]NORTE DE SANTANDER'!P27+[3]PUTUMAYO!P27+[3]QUINDIO!P27+[3]RISARALDA!P27+'[3]SAN ANDRES'!P27+[3]SANTANDER!P27+[3]VALLE!P27+[3]VICHADA!P27</f>
        <v>80</v>
      </c>
      <c r="Q27" s="93">
        <f>+[3]AMAZONAS!Q27+[3]ANTIOQUIA!Q27+[3]ATLANTICO!Q27+[3]ARAUCA!Q27+[3]BOLIVAR!Q27+[3]CUNDINAMARCA!Q27+[3]GUAJIRA!Q27+[3]MAGDALENA!Q27+[3]NARIÑO!Q27+'[3]NORTE DE SANTANDER'!Q27+[3]PUTUMAYO!Q27+[3]QUINDIO!Q27+[3]RISARALDA!Q27+'[3]SAN ANDRES'!Q27+[3]SANTANDER!Q27+[3]VALLE!Q27+[3]VICHADA!Q27</f>
        <v>78</v>
      </c>
      <c r="R27" s="93">
        <f>+[3]AMAZONAS!R27+[3]ANTIOQUIA!R27+[3]ATLANTICO!R27+[3]ARAUCA!R27+[3]BOLIVAR!R27+[3]CUNDINAMARCA!R27+[3]GUAJIRA!R27+[3]MAGDALENA!R27+[3]NARIÑO!R27+'[3]NORTE DE SANTANDER'!R27+[3]PUTUMAYO!R27+[3]QUINDIO!R27+[3]RISARALDA!R27+'[3]SAN ANDRES'!R27+[3]SANTANDER!R27+[3]VALLE!R27+[3]VICHADA!R27</f>
        <v>107</v>
      </c>
      <c r="S27" s="93">
        <f>+[3]AMAZONAS!S27+[3]ANTIOQUIA!S27+[3]ATLANTICO!S27+[3]ARAUCA!S27+[3]BOLIVAR!S27+[3]CUNDINAMARCA!S27+[3]GUAJIRA!S27+[3]MAGDALENA!S27+[3]NARIÑO!S27+'[3]NORTE DE SANTANDER'!S27+[3]PUTUMAYO!S27+[3]QUINDIO!S27+[3]RISARALDA!S27+'[3]SAN ANDRES'!S27+[3]SANTANDER!S27+[3]VALLE!S27+[3]VICHADA!S27</f>
        <v>79</v>
      </c>
      <c r="T27" s="93">
        <f>+[3]AMAZONAS!T27+[3]ANTIOQUIA!T27+[3]ATLANTICO!T27+[3]ARAUCA!T27+[3]BOLIVAR!T27+[3]CUNDINAMARCA!T27+[3]GUAJIRA!T27+[3]MAGDALENA!T27+[3]NARIÑO!T27+'[3]NORTE DE SANTANDER'!T27+[3]PUTUMAYO!T27+[3]QUINDIO!T27+[3]RISARALDA!T27+'[3]SAN ANDRES'!T27+[3]SANTANDER!T27+[3]VALLE!T27+[3]VICHADA!T27</f>
        <v>81</v>
      </c>
      <c r="U27" s="93">
        <f>SUM(I27:T27)</f>
        <v>968</v>
      </c>
      <c r="V27" s="95"/>
      <c r="W27" s="96"/>
    </row>
    <row r="28" spans="1:23" ht="27.75" customHeight="1" x14ac:dyDescent="0.2">
      <c r="A28" s="21" t="s">
        <v>545</v>
      </c>
      <c r="B28" s="480"/>
      <c r="C28" s="458"/>
      <c r="D28" s="23" t="s">
        <v>546</v>
      </c>
      <c r="E28" s="40" t="s">
        <v>547</v>
      </c>
      <c r="F28" s="93"/>
      <c r="G28" s="94">
        <f>+[3]AMAZONAS!G28+[3]ANTIOQUIA!G28+[3]ATLANTICO!G28+[3]ARAUCA!G28+[3]BOLIVAR!G28+[3]CUNDINAMARCA!G28+[3]GUAJIRA!G28+[3]MAGDALENA!G28+[3]NARIÑO!G28+'[3]NORTE DE SANTANDER'!G28+[3]PUTUMAYO!G28+[3]QUINDIO!G28+[3]RISARALDA!G28+'[3]SAN ANDRES'!G28+[3]SANTANDER!G28+[3]VALLE!G28+[3]VICHADA!G28</f>
        <v>16124</v>
      </c>
      <c r="H28" s="93">
        <f>+[3]AMAZONAS!H28+[3]ANTIOQUIA!H28+[3]ATLANTICO!H28+[3]ARAUCA!H28+[3]BOLIVAR!H28+[3]CUNDINAMARCA!H28+[3]GUAJIRA!H28+[3]MAGDALENA!H28+[3]NARIÑO!H28+'[3]NORTE DE SANTANDER'!H28+[3]PUTUMAYO!H28+[3]QUINDIO!H28+[3]RISARALDA!H28+'[3]SAN ANDRES'!H28+[3]SANTANDER!H28+[3]VALLE!H28+[3]VICHADA!H28</f>
        <v>16310</v>
      </c>
      <c r="I28" s="93">
        <f>+[3]AMAZONAS!I28+[3]ANTIOQUIA!I28+[3]ATLANTICO!I28+[3]ARAUCA!I28+[3]BOLIVAR!I28+[3]CUNDINAMARCA!I28+[3]GUAJIRA!I28+[3]MAGDALENA!I28+[3]NARIÑO!I28+'[3]NORTE DE SANTANDER'!I28+[3]PUTUMAYO!I28+[3]QUINDIO!I28+[3]RISARALDA!I28+'[3]SAN ANDRES'!I28+[3]SANTANDER!I28+[3]VALLE!I28+[3]VICHADA!I28</f>
        <v>2141</v>
      </c>
      <c r="J28" s="93">
        <f>+[3]AMAZONAS!J28+[3]ANTIOQUIA!J28+[3]ATLANTICO!J28+[3]ARAUCA!J28+[3]BOLIVAR!J28+[3]CUNDINAMARCA!J28+[3]GUAJIRA!J28+[3]MAGDALENA!J28+[3]NARIÑO!J28+'[3]NORTE DE SANTANDER'!J28+[3]PUTUMAYO!J28+[3]QUINDIO!J28+[3]RISARALDA!J28+'[3]SAN ANDRES'!J28+[3]SANTANDER!J28+[3]VALLE!J28+[3]VICHADA!J28</f>
        <v>1470</v>
      </c>
      <c r="K28" s="93">
        <f>+[3]AMAZONAS!K28+[3]ANTIOQUIA!K28+[3]ATLANTICO!K28+[3]ARAUCA!K28+[3]BOLIVAR!K28+[3]CUNDINAMARCA!K28+[3]GUAJIRA!K28+[3]MAGDALENA!K28+[3]NARIÑO!K28+'[3]NORTE DE SANTANDER'!K28+[3]PUTUMAYO!K28+[3]QUINDIO!K28+[3]RISARALDA!K28+'[3]SAN ANDRES'!K28+[3]SANTANDER!K28+[3]VALLE!K28+[3]VICHADA!K28</f>
        <v>1543</v>
      </c>
      <c r="L28" s="93">
        <f>+[3]AMAZONAS!L28+[3]ANTIOQUIA!L28+[3]ATLANTICO!L28+[3]ARAUCA!L28+[3]BOLIVAR!L28+[3]CUNDINAMARCA!L28+[3]GUAJIRA!L28+[3]MAGDALENA!L28+[3]NARIÑO!L28+'[3]NORTE DE SANTANDER'!L28+[3]PUTUMAYO!L28+[3]QUINDIO!L28+[3]RISARALDA!L28+'[3]SAN ANDRES'!L28+[3]SANTANDER!L28+[3]VALLE!L28+[3]VICHADA!L28</f>
        <v>1432</v>
      </c>
      <c r="M28" s="93">
        <f>+[3]AMAZONAS!M28+[3]ANTIOQUIA!M28+[3]ATLANTICO!M28+[3]ARAUCA!M28+[3]BOLIVAR!M28+[3]CUNDINAMARCA!M28+[3]GUAJIRA!M28+[3]MAGDALENA!M28+[3]NARIÑO!M28+'[3]NORTE DE SANTANDER'!M28+[3]PUTUMAYO!M28+[3]QUINDIO!M28+[3]RISARALDA!M28+'[3]SAN ANDRES'!M28+[3]SANTANDER!M28+[3]VALLE!M28+[3]VICHADA!M28</f>
        <v>1412</v>
      </c>
      <c r="N28" s="93">
        <f>+[3]AMAZONAS!N28+[3]ANTIOQUIA!N28+[3]ATLANTICO!N28+[3]ARAUCA!N28+[3]BOLIVAR!N28+[3]CUNDINAMARCA!N28+[3]GUAJIRA!N28+[3]MAGDALENA!N28+[3]NARIÑO!N28+'[3]NORTE DE SANTANDER'!N28+[3]PUTUMAYO!N28+[3]QUINDIO!N28+[3]RISARALDA!N28+'[3]SAN ANDRES'!N28+[3]SANTANDER!N28+[3]VALLE!N28+[3]VICHADA!N28</f>
        <v>1454</v>
      </c>
      <c r="O28" s="93">
        <f>+[3]AMAZONAS!O28+[3]ANTIOQUIA!O28+[3]ATLANTICO!O28+[3]ARAUCA!O28+[3]BOLIVAR!O28+[3]CUNDINAMARCA!O28+[3]GUAJIRA!O28+[3]MAGDALENA!O28+[3]NARIÑO!O28+'[3]NORTE DE SANTANDER'!O28+[3]PUTUMAYO!O28+[3]QUINDIO!O28+[3]RISARALDA!O28+'[3]SAN ANDRES'!O28+[3]SANTANDER!O28+[3]VALLE!O28+[3]VICHADA!O28</f>
        <v>1518</v>
      </c>
      <c r="P28" s="93">
        <f>+[3]AMAZONAS!P28+[3]ANTIOQUIA!P28+[3]ATLANTICO!P28+[3]ARAUCA!P28+[3]BOLIVAR!P28+[3]CUNDINAMARCA!P28+[3]GUAJIRA!P28+[3]MAGDALENA!P28+[3]NARIÑO!P28+'[3]NORTE DE SANTANDER'!P28+[3]PUTUMAYO!P28+[3]QUINDIO!P28+[3]RISARALDA!P28+'[3]SAN ANDRES'!P28+[3]SANTANDER!P28+[3]VALLE!P28+[3]VICHADA!P28</f>
        <v>1882</v>
      </c>
      <c r="Q28" s="93">
        <f>+[3]AMAZONAS!Q28+[3]ANTIOQUIA!Q28+[3]ATLANTICO!Q28+[3]ARAUCA!Q28+[3]BOLIVAR!Q28+[3]CUNDINAMARCA!Q28+[3]GUAJIRA!Q28+[3]MAGDALENA!Q28+[3]NARIÑO!Q28+'[3]NORTE DE SANTANDER'!Q28+[3]PUTUMAYO!Q28+[3]QUINDIO!Q28+[3]RISARALDA!Q28+'[3]SAN ANDRES'!Q28+[3]SANTANDER!Q28+[3]VALLE!Q28+[3]VICHADA!Q28</f>
        <v>1454</v>
      </c>
      <c r="R28" s="93">
        <f>+[3]AMAZONAS!R28+[3]ANTIOQUIA!R28+[3]ATLANTICO!R28+[3]ARAUCA!R28+[3]BOLIVAR!R28+[3]CUNDINAMARCA!R28+[3]GUAJIRA!R28+[3]MAGDALENA!R28+[3]NARIÑO!R28+'[3]NORTE DE SANTANDER'!R28+[3]PUTUMAYO!R28+[3]QUINDIO!R28+[3]RISARALDA!R28+'[3]SAN ANDRES'!R28+[3]SANTANDER!R28+[3]VALLE!R28+[3]VICHADA!R28</f>
        <v>1369</v>
      </c>
      <c r="S28" s="93">
        <f>+[3]AMAZONAS!S28+[3]ANTIOQUIA!S28+[3]ATLANTICO!S28+[3]ARAUCA!S28+[3]BOLIVAR!S28+[3]CUNDINAMARCA!S28+[3]GUAJIRA!S28+[3]MAGDALENA!S28+[3]NARIÑO!S28+'[3]NORTE DE SANTANDER'!S28+[3]PUTUMAYO!S28+[3]QUINDIO!S28+[3]RISARALDA!S28+'[3]SAN ANDRES'!S28+[3]SANTANDER!S28+[3]VALLE!S28+[3]VICHADA!S28</f>
        <v>1451</v>
      </c>
      <c r="T28" s="93">
        <f>+[3]AMAZONAS!T28+[3]ANTIOQUIA!T28+[3]ATLANTICO!T28+[3]ARAUCA!T28+[3]BOLIVAR!T28+[3]CUNDINAMARCA!T28+[3]GUAJIRA!T28+[3]MAGDALENA!T28+[3]NARIÑO!T28+'[3]NORTE DE SANTANDER'!T28+[3]PUTUMAYO!T28+[3]QUINDIO!T28+[3]RISARALDA!T28+'[3]SAN ANDRES'!T28+[3]SANTANDER!T28+[3]VALLE!T28+[3]VICHADA!T28</f>
        <v>2076</v>
      </c>
      <c r="U28" s="94">
        <f>SUM(I28:T28)</f>
        <v>19202</v>
      </c>
      <c r="V28" s="95"/>
      <c r="W28" s="96"/>
    </row>
    <row r="29" spans="1:23" x14ac:dyDescent="0.2">
      <c r="C29" s="100"/>
    </row>
    <row r="30" spans="1:23" x14ac:dyDescent="0.2">
      <c r="C30" s="102"/>
    </row>
  </sheetData>
  <sheetProtection autoFilter="0"/>
  <autoFilter ref="A6:F28"/>
  <mergeCells count="30">
    <mergeCell ref="B24:B25"/>
    <mergeCell ref="C24:C25"/>
    <mergeCell ref="B27:B28"/>
    <mergeCell ref="C27:C28"/>
    <mergeCell ref="E1:I2"/>
    <mergeCell ref="B17:B18"/>
    <mergeCell ref="C17:C18"/>
    <mergeCell ref="B19:B20"/>
    <mergeCell ref="C19:C20"/>
    <mergeCell ref="B21:B22"/>
    <mergeCell ref="C21:C22"/>
    <mergeCell ref="B10:B11"/>
    <mergeCell ref="C10:C11"/>
    <mergeCell ref="B12:B13"/>
    <mergeCell ref="C12:C13"/>
    <mergeCell ref="B14:B15"/>
    <mergeCell ref="C14:C15"/>
    <mergeCell ref="I4:T4"/>
    <mergeCell ref="U4:U5"/>
    <mergeCell ref="V4:V5"/>
    <mergeCell ref="W4:W6"/>
    <mergeCell ref="D4:D5"/>
    <mergeCell ref="E4:E5"/>
    <mergeCell ref="F4:F5"/>
    <mergeCell ref="G4:H4"/>
    <mergeCell ref="B8:B9"/>
    <mergeCell ref="C8:C9"/>
    <mergeCell ref="A4:A5"/>
    <mergeCell ref="B4:B5"/>
    <mergeCell ref="C4:C5"/>
  </mergeCells>
  <conditionalFormatting sqref="F8:F16">
    <cfRule type="containsErrors" dxfId="26" priority="3">
      <formula>ISERROR(F8)</formula>
    </cfRule>
  </conditionalFormatting>
  <conditionalFormatting sqref="F17:F22">
    <cfRule type="containsErrors" dxfId="25" priority="2">
      <formula>ISERROR(F17)</formula>
    </cfRule>
  </conditionalFormatting>
  <conditionalFormatting sqref="F24:F28">
    <cfRule type="containsErrors" dxfId="24" priority="1">
      <formula>ISERROR(F24)</formula>
    </cfRule>
  </conditionalFormatting>
  <dataValidations count="2">
    <dataValidation type="whole" allowBlank="1" showInputMessage="1" showErrorMessage="1" error="SOLO SE ADMITEN NUMEROS ENTEROS DE 1 A 100" sqref="F8:F22 F24:F28">
      <formula1>1</formula1>
      <formula2>100</formula2>
    </dataValidation>
    <dataValidation type="decimal" allowBlank="1" showInputMessage="1" showErrorMessage="1" sqref="G8:V22 P23:T23 G24:V28">
      <formula1>0</formula1>
      <formula2>9999999999</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C18"/>
  <sheetViews>
    <sheetView workbookViewId="0">
      <selection activeCell="G14" sqref="G14"/>
    </sheetView>
  </sheetViews>
  <sheetFormatPr baseColWidth="10" defaultRowHeight="15" x14ac:dyDescent="0.25"/>
  <sheetData>
    <row r="1" spans="1:29" x14ac:dyDescent="0.25">
      <c r="A1" s="2" t="s">
        <v>0</v>
      </c>
    </row>
    <row r="2" spans="1:29" x14ac:dyDescent="0.25">
      <c r="A2" s="7" t="s">
        <v>1</v>
      </c>
    </row>
    <row r="3" spans="1:29" x14ac:dyDescent="0.25">
      <c r="A3" s="7" t="s">
        <v>603</v>
      </c>
    </row>
    <row r="5" spans="1:29" ht="22.5" x14ac:dyDescent="0.25">
      <c r="A5" s="481" t="s">
        <v>3</v>
      </c>
      <c r="B5" s="481" t="s">
        <v>548</v>
      </c>
      <c r="C5" s="481" t="s">
        <v>4</v>
      </c>
      <c r="D5" s="481" t="s">
        <v>549</v>
      </c>
      <c r="E5" s="481" t="s">
        <v>550</v>
      </c>
      <c r="F5" s="455" t="s">
        <v>5</v>
      </c>
      <c r="G5" s="481" t="s">
        <v>551</v>
      </c>
      <c r="H5" s="481" t="s">
        <v>6</v>
      </c>
      <c r="I5" s="455" t="s">
        <v>552</v>
      </c>
      <c r="J5" s="455" t="s">
        <v>7</v>
      </c>
      <c r="K5" s="501" t="s">
        <v>553</v>
      </c>
      <c r="L5" s="503" t="s">
        <v>554</v>
      </c>
      <c r="M5" s="494" t="s">
        <v>555</v>
      </c>
      <c r="N5" s="453"/>
      <c r="O5" s="103" t="s">
        <v>461</v>
      </c>
      <c r="P5" s="104"/>
      <c r="Q5" s="104"/>
      <c r="R5" s="104"/>
      <c r="S5" s="104"/>
      <c r="T5" s="104"/>
      <c r="U5" s="104"/>
      <c r="V5" s="104"/>
      <c r="W5" s="104"/>
      <c r="X5" s="104"/>
      <c r="Y5" s="104"/>
      <c r="Z5" s="105"/>
      <c r="AA5" s="495" t="s">
        <v>556</v>
      </c>
      <c r="AB5" s="497" t="s">
        <v>463</v>
      </c>
      <c r="AC5" s="499" t="s">
        <v>557</v>
      </c>
    </row>
    <row r="6" spans="1:29" x14ac:dyDescent="0.25">
      <c r="A6" s="481"/>
      <c r="B6" s="481"/>
      <c r="C6" s="481"/>
      <c r="D6" s="481"/>
      <c r="E6" s="481"/>
      <c r="F6" s="455"/>
      <c r="G6" s="481"/>
      <c r="H6" s="481"/>
      <c r="I6" s="455"/>
      <c r="J6" s="455"/>
      <c r="K6" s="502"/>
      <c r="L6" s="503"/>
      <c r="M6" s="9" t="s">
        <v>44</v>
      </c>
      <c r="N6" s="9" t="s">
        <v>45</v>
      </c>
      <c r="O6" s="106" t="s">
        <v>465</v>
      </c>
      <c r="P6" s="106" t="s">
        <v>466</v>
      </c>
      <c r="Q6" s="106" t="s">
        <v>467</v>
      </c>
      <c r="R6" s="106" t="s">
        <v>468</v>
      </c>
      <c r="S6" s="106" t="s">
        <v>469</v>
      </c>
      <c r="T6" s="106" t="s">
        <v>470</v>
      </c>
      <c r="U6" s="106" t="s">
        <v>471</v>
      </c>
      <c r="V6" s="106" t="s">
        <v>472</v>
      </c>
      <c r="W6" s="106" t="s">
        <v>473</v>
      </c>
      <c r="X6" s="106" t="s">
        <v>474</v>
      </c>
      <c r="Y6" s="106" t="s">
        <v>475</v>
      </c>
      <c r="Z6" s="106" t="s">
        <v>476</v>
      </c>
      <c r="AA6" s="496"/>
      <c r="AB6" s="498"/>
      <c r="AC6" s="500"/>
    </row>
    <row r="7" spans="1:29" x14ac:dyDescent="0.25">
      <c r="A7" s="107">
        <v>3</v>
      </c>
      <c r="B7" s="107"/>
      <c r="C7" s="107">
        <v>4</v>
      </c>
      <c r="D7" s="107">
        <v>5</v>
      </c>
      <c r="E7" s="107">
        <v>6</v>
      </c>
      <c r="F7" s="108"/>
      <c r="G7" s="107">
        <v>8</v>
      </c>
      <c r="H7" s="107">
        <v>9</v>
      </c>
      <c r="I7" s="108">
        <v>10</v>
      </c>
      <c r="J7" s="108">
        <v>11</v>
      </c>
      <c r="K7" s="109">
        <v>12</v>
      </c>
      <c r="L7" s="110">
        <v>13</v>
      </c>
      <c r="M7" s="9">
        <v>14</v>
      </c>
      <c r="N7" s="9">
        <v>15</v>
      </c>
      <c r="O7" s="106">
        <v>16</v>
      </c>
      <c r="P7" s="106">
        <v>17</v>
      </c>
      <c r="Q7" s="106">
        <v>18</v>
      </c>
      <c r="R7" s="106">
        <v>19</v>
      </c>
      <c r="S7" s="106">
        <v>20</v>
      </c>
      <c r="T7" s="106">
        <v>21</v>
      </c>
      <c r="U7" s="106">
        <v>22</v>
      </c>
      <c r="V7" s="106">
        <v>23</v>
      </c>
      <c r="W7" s="106">
        <v>24</v>
      </c>
      <c r="X7" s="106">
        <v>25</v>
      </c>
      <c r="Y7" s="106">
        <v>26</v>
      </c>
      <c r="Z7" s="106">
        <v>27</v>
      </c>
      <c r="AA7" s="111">
        <v>28</v>
      </c>
      <c r="AB7" s="112">
        <v>29</v>
      </c>
      <c r="AC7" s="113">
        <v>30</v>
      </c>
    </row>
    <row r="8" spans="1:29" ht="67.5" x14ac:dyDescent="0.25">
      <c r="A8" s="114" t="s">
        <v>558</v>
      </c>
      <c r="B8" s="65" t="s">
        <v>559</v>
      </c>
      <c r="C8" s="18" t="s">
        <v>560</v>
      </c>
      <c r="D8" s="115">
        <v>12</v>
      </c>
      <c r="E8" s="116">
        <v>1</v>
      </c>
      <c r="F8" s="117" t="s">
        <v>561</v>
      </c>
      <c r="G8" s="118">
        <v>18</v>
      </c>
      <c r="H8" s="117" t="s">
        <v>562</v>
      </c>
      <c r="I8" s="117" t="s">
        <v>563</v>
      </c>
      <c r="J8" s="117"/>
      <c r="K8" s="19">
        <v>12</v>
      </c>
      <c r="L8" s="118">
        <v>18</v>
      </c>
      <c r="M8" s="18"/>
      <c r="N8" s="18"/>
      <c r="O8" s="118"/>
      <c r="P8" s="118"/>
      <c r="Q8" s="118"/>
      <c r="R8" s="118"/>
      <c r="S8" s="118"/>
      <c r="T8" s="118"/>
      <c r="U8" s="118"/>
      <c r="V8" s="118"/>
      <c r="W8" s="118"/>
      <c r="X8" s="118"/>
      <c r="Y8" s="118"/>
      <c r="Z8" s="118"/>
      <c r="AA8" s="118"/>
      <c r="AB8" s="118"/>
      <c r="AC8" s="118"/>
    </row>
    <row r="9" spans="1:29" ht="67.5" x14ac:dyDescent="0.25">
      <c r="A9" s="119" t="s">
        <v>558</v>
      </c>
      <c r="B9" s="30" t="s">
        <v>564</v>
      </c>
      <c r="C9" s="23" t="s">
        <v>565</v>
      </c>
      <c r="D9" s="120">
        <v>1</v>
      </c>
      <c r="E9" s="120">
        <v>0.2</v>
      </c>
      <c r="F9" s="23" t="s">
        <v>566</v>
      </c>
      <c r="G9" s="120">
        <v>0.83</v>
      </c>
      <c r="H9" s="23" t="s">
        <v>567</v>
      </c>
      <c r="I9" s="23" t="s">
        <v>563</v>
      </c>
      <c r="J9" s="24" t="s">
        <v>71</v>
      </c>
      <c r="K9" s="120">
        <v>1</v>
      </c>
      <c r="L9" s="121"/>
      <c r="M9" s="93">
        <v>3</v>
      </c>
      <c r="N9" s="93">
        <v>3</v>
      </c>
      <c r="O9" s="122">
        <v>1</v>
      </c>
      <c r="P9" s="122">
        <v>1</v>
      </c>
      <c r="Q9" s="122">
        <v>1</v>
      </c>
      <c r="R9" s="122">
        <v>1</v>
      </c>
      <c r="S9" s="122">
        <v>1</v>
      </c>
      <c r="T9" s="122">
        <v>1</v>
      </c>
      <c r="U9" s="122">
        <v>1</v>
      </c>
      <c r="V9" s="122">
        <v>1</v>
      </c>
      <c r="W9" s="122">
        <v>1</v>
      </c>
      <c r="X9" s="122">
        <v>1</v>
      </c>
      <c r="Y9" s="122">
        <v>1</v>
      </c>
      <c r="Z9" s="122">
        <v>1</v>
      </c>
      <c r="AA9" s="123">
        <v>1</v>
      </c>
      <c r="AB9" s="124">
        <v>1</v>
      </c>
      <c r="AC9" s="125"/>
    </row>
    <row r="10" spans="1:29" ht="78.75" x14ac:dyDescent="0.25">
      <c r="A10" s="119" t="s">
        <v>558</v>
      </c>
      <c r="B10" s="30" t="s">
        <v>568</v>
      </c>
      <c r="C10" s="23" t="s">
        <v>569</v>
      </c>
      <c r="D10" s="30">
        <v>15</v>
      </c>
      <c r="E10" s="120">
        <v>0.1</v>
      </c>
      <c r="F10" s="23" t="s">
        <v>570</v>
      </c>
      <c r="G10" s="27">
        <v>13</v>
      </c>
      <c r="H10" s="23" t="s">
        <v>571</v>
      </c>
      <c r="I10" s="23" t="s">
        <v>563</v>
      </c>
      <c r="J10" s="24" t="s">
        <v>58</v>
      </c>
      <c r="K10" s="126">
        <v>15</v>
      </c>
      <c r="L10" s="121"/>
      <c r="M10" s="93"/>
      <c r="N10" s="93"/>
      <c r="O10" s="127">
        <v>0</v>
      </c>
      <c r="P10" s="127">
        <v>0</v>
      </c>
      <c r="Q10" s="127">
        <v>0</v>
      </c>
      <c r="R10" s="127">
        <v>2</v>
      </c>
      <c r="S10" s="127">
        <v>0</v>
      </c>
      <c r="T10" s="127">
        <v>4</v>
      </c>
      <c r="U10" s="127">
        <v>2</v>
      </c>
      <c r="V10" s="127">
        <v>2</v>
      </c>
      <c r="W10" s="127">
        <v>0</v>
      </c>
      <c r="X10" s="127">
        <v>0</v>
      </c>
      <c r="Y10" s="127">
        <v>2</v>
      </c>
      <c r="Z10" s="127">
        <v>0</v>
      </c>
      <c r="AA10" s="128">
        <v>12</v>
      </c>
      <c r="AB10" s="124">
        <v>0.8</v>
      </c>
      <c r="AC10" s="129"/>
    </row>
    <row r="11" spans="1:29" ht="67.5" x14ac:dyDescent="0.25">
      <c r="A11" s="119" t="s">
        <v>558</v>
      </c>
      <c r="B11" s="30" t="s">
        <v>572</v>
      </c>
      <c r="C11" s="23" t="s">
        <v>573</v>
      </c>
      <c r="D11" s="120">
        <v>1</v>
      </c>
      <c r="E11" s="120">
        <v>0.1</v>
      </c>
      <c r="F11" s="23" t="s">
        <v>574</v>
      </c>
      <c r="G11" s="120">
        <v>0.92</v>
      </c>
      <c r="H11" s="23" t="s">
        <v>575</v>
      </c>
      <c r="I11" s="23" t="s">
        <v>563</v>
      </c>
      <c r="J11" s="24" t="s">
        <v>71</v>
      </c>
      <c r="K11" s="120">
        <v>1</v>
      </c>
      <c r="L11" s="121"/>
      <c r="M11" s="93">
        <v>4</v>
      </c>
      <c r="N11" s="93">
        <v>4</v>
      </c>
      <c r="O11" s="122">
        <v>1</v>
      </c>
      <c r="P11" s="122">
        <v>1</v>
      </c>
      <c r="Q11" s="122">
        <v>1</v>
      </c>
      <c r="R11" s="122">
        <v>1</v>
      </c>
      <c r="S11" s="122">
        <v>1</v>
      </c>
      <c r="T11" s="122">
        <v>1</v>
      </c>
      <c r="U11" s="122">
        <v>1</v>
      </c>
      <c r="V11" s="122">
        <v>1</v>
      </c>
      <c r="W11" s="122">
        <v>1</v>
      </c>
      <c r="X11" s="122">
        <v>1</v>
      </c>
      <c r="Y11" s="122">
        <v>1</v>
      </c>
      <c r="Z11" s="122">
        <v>1</v>
      </c>
      <c r="AA11" s="123">
        <v>1</v>
      </c>
      <c r="AB11" s="124">
        <v>1</v>
      </c>
      <c r="AC11" s="129"/>
    </row>
    <row r="12" spans="1:29" ht="67.5" x14ac:dyDescent="0.25">
      <c r="A12" s="119" t="s">
        <v>558</v>
      </c>
      <c r="B12" s="30" t="s">
        <v>576</v>
      </c>
      <c r="C12" s="23" t="s">
        <v>560</v>
      </c>
      <c r="D12" s="30">
        <v>12</v>
      </c>
      <c r="E12" s="120">
        <v>0.4</v>
      </c>
      <c r="F12" s="23" t="s">
        <v>577</v>
      </c>
      <c r="G12" s="27">
        <v>18</v>
      </c>
      <c r="H12" s="23" t="s">
        <v>562</v>
      </c>
      <c r="I12" s="23" t="s">
        <v>578</v>
      </c>
      <c r="J12" s="24" t="s">
        <v>58</v>
      </c>
      <c r="K12" s="126">
        <v>12</v>
      </c>
      <c r="L12" s="121"/>
      <c r="M12" s="93"/>
      <c r="N12" s="93"/>
      <c r="O12" s="127">
        <v>2</v>
      </c>
      <c r="P12" s="127">
        <v>0</v>
      </c>
      <c r="Q12" s="127">
        <v>1</v>
      </c>
      <c r="R12" s="127">
        <v>0</v>
      </c>
      <c r="S12" s="127">
        <v>1</v>
      </c>
      <c r="T12" s="127">
        <v>1</v>
      </c>
      <c r="U12" s="127">
        <v>0</v>
      </c>
      <c r="V12" s="127">
        <v>4</v>
      </c>
      <c r="W12" s="127">
        <v>1</v>
      </c>
      <c r="X12" s="127">
        <v>8</v>
      </c>
      <c r="Y12" s="127">
        <v>4</v>
      </c>
      <c r="Z12" s="127">
        <v>2</v>
      </c>
      <c r="AA12" s="128">
        <v>24</v>
      </c>
      <c r="AB12" s="124">
        <v>2</v>
      </c>
      <c r="AC12" s="129"/>
    </row>
    <row r="13" spans="1:29" ht="112.5" x14ac:dyDescent="0.25">
      <c r="A13" s="119" t="s">
        <v>558</v>
      </c>
      <c r="B13" s="30" t="s">
        <v>579</v>
      </c>
      <c r="C13" s="23" t="s">
        <v>580</v>
      </c>
      <c r="D13" s="124">
        <v>1</v>
      </c>
      <c r="E13" s="120">
        <v>0.1</v>
      </c>
      <c r="F13" s="23" t="s">
        <v>581</v>
      </c>
      <c r="G13" s="124">
        <v>1</v>
      </c>
      <c r="H13" s="23" t="s">
        <v>582</v>
      </c>
      <c r="I13" s="24" t="s">
        <v>563</v>
      </c>
      <c r="J13" s="24" t="s">
        <v>71</v>
      </c>
      <c r="K13" s="124">
        <v>1</v>
      </c>
      <c r="L13" s="121"/>
      <c r="M13" s="93">
        <v>69</v>
      </c>
      <c r="N13" s="93">
        <v>69</v>
      </c>
      <c r="O13" s="130">
        <v>1</v>
      </c>
      <c r="P13" s="130">
        <v>1</v>
      </c>
      <c r="Q13" s="131">
        <v>1</v>
      </c>
      <c r="R13" s="131">
        <v>1</v>
      </c>
      <c r="S13" s="131">
        <v>1</v>
      </c>
      <c r="T13" s="131">
        <v>1</v>
      </c>
      <c r="U13" s="131">
        <v>1</v>
      </c>
      <c r="V13" s="131">
        <v>1</v>
      </c>
      <c r="W13" s="131">
        <v>1</v>
      </c>
      <c r="X13" s="131">
        <v>1</v>
      </c>
      <c r="Y13" s="131">
        <v>1</v>
      </c>
      <c r="Z13" s="131">
        <v>1</v>
      </c>
      <c r="AA13" s="123">
        <v>1</v>
      </c>
      <c r="AB13" s="124">
        <v>1</v>
      </c>
      <c r="AC13" s="129"/>
    </row>
    <row r="14" spans="1:29" ht="67.5" x14ac:dyDescent="0.25">
      <c r="A14" s="119" t="s">
        <v>558</v>
      </c>
      <c r="B14" s="30" t="s">
        <v>583</v>
      </c>
      <c r="C14" s="23" t="s">
        <v>584</v>
      </c>
      <c r="D14" s="132">
        <v>15</v>
      </c>
      <c r="E14" s="120">
        <v>0.1</v>
      </c>
      <c r="F14" s="23" t="s">
        <v>585</v>
      </c>
      <c r="G14" s="27">
        <v>23</v>
      </c>
      <c r="H14" s="23" t="s">
        <v>586</v>
      </c>
      <c r="I14" s="24" t="s">
        <v>578</v>
      </c>
      <c r="J14" s="24" t="s">
        <v>58</v>
      </c>
      <c r="K14" s="126">
        <v>15</v>
      </c>
      <c r="L14" s="121"/>
      <c r="M14" s="93"/>
      <c r="N14" s="93"/>
      <c r="O14" s="127">
        <v>0</v>
      </c>
      <c r="P14" s="127">
        <v>0</v>
      </c>
      <c r="Q14" s="127">
        <v>0</v>
      </c>
      <c r="R14" s="127">
        <v>0</v>
      </c>
      <c r="S14" s="127">
        <v>1</v>
      </c>
      <c r="T14" s="127">
        <v>2</v>
      </c>
      <c r="U14" s="127">
        <v>0</v>
      </c>
      <c r="V14" s="127">
        <v>3</v>
      </c>
      <c r="W14" s="127">
        <v>6</v>
      </c>
      <c r="X14" s="127">
        <v>1</v>
      </c>
      <c r="Y14" s="127">
        <v>2</v>
      </c>
      <c r="Z14" s="127">
        <v>3</v>
      </c>
      <c r="AA14" s="128">
        <v>18</v>
      </c>
      <c r="AB14" s="124">
        <v>1.2</v>
      </c>
      <c r="AC14" s="129"/>
    </row>
    <row r="15" spans="1:29" ht="146.25" x14ac:dyDescent="0.25">
      <c r="A15" s="114" t="s">
        <v>587</v>
      </c>
      <c r="B15" s="65" t="s">
        <v>588</v>
      </c>
      <c r="C15" s="18" t="s">
        <v>589</v>
      </c>
      <c r="D15" s="16">
        <v>79</v>
      </c>
      <c r="E15" s="133">
        <v>1</v>
      </c>
      <c r="F15" s="92" t="s">
        <v>590</v>
      </c>
      <c r="G15" s="19">
        <v>88</v>
      </c>
      <c r="H15" s="92" t="s">
        <v>591</v>
      </c>
      <c r="I15" s="117" t="s">
        <v>563</v>
      </c>
      <c r="J15" s="117"/>
      <c r="K15" s="134">
        <v>79</v>
      </c>
      <c r="L15" s="134"/>
      <c r="M15" s="18"/>
      <c r="N15" s="18"/>
      <c r="O15" s="118"/>
      <c r="P15" s="118"/>
      <c r="Q15" s="118"/>
      <c r="R15" s="118"/>
      <c r="S15" s="118"/>
      <c r="T15" s="118"/>
      <c r="U15" s="118"/>
      <c r="V15" s="118"/>
      <c r="W15" s="118"/>
      <c r="X15" s="118"/>
      <c r="Y15" s="118"/>
      <c r="Z15" s="118"/>
      <c r="AA15" s="118"/>
      <c r="AB15" s="118"/>
      <c r="AC15" s="118"/>
    </row>
    <row r="16" spans="1:29" ht="135" x14ac:dyDescent="0.25">
      <c r="A16" s="119" t="s">
        <v>587</v>
      </c>
      <c r="B16" s="30" t="s">
        <v>592</v>
      </c>
      <c r="C16" s="23" t="s">
        <v>593</v>
      </c>
      <c r="D16" s="30">
        <v>35</v>
      </c>
      <c r="E16" s="120">
        <v>0.65</v>
      </c>
      <c r="F16" s="23" t="s">
        <v>594</v>
      </c>
      <c r="G16" s="27">
        <v>41</v>
      </c>
      <c r="H16" s="23" t="s">
        <v>595</v>
      </c>
      <c r="I16" s="24" t="s">
        <v>563</v>
      </c>
      <c r="J16" s="24" t="s">
        <v>58</v>
      </c>
      <c r="K16" s="126">
        <v>35</v>
      </c>
      <c r="L16" s="121"/>
      <c r="M16" s="93"/>
      <c r="N16" s="93"/>
      <c r="O16" s="127">
        <v>1</v>
      </c>
      <c r="P16" s="127">
        <v>5</v>
      </c>
      <c r="Q16" s="127">
        <v>4</v>
      </c>
      <c r="R16" s="127">
        <v>7</v>
      </c>
      <c r="S16" s="127">
        <v>7</v>
      </c>
      <c r="T16" s="127">
        <v>6</v>
      </c>
      <c r="U16" s="127">
        <v>5</v>
      </c>
      <c r="V16" s="127">
        <v>5</v>
      </c>
      <c r="W16" s="127">
        <v>5</v>
      </c>
      <c r="X16" s="127">
        <v>15</v>
      </c>
      <c r="Y16" s="127">
        <v>3</v>
      </c>
      <c r="Z16" s="127">
        <v>9</v>
      </c>
      <c r="AA16" s="128">
        <v>72</v>
      </c>
      <c r="AB16" s="124">
        <v>2.0571428571428569</v>
      </c>
      <c r="AC16" s="129"/>
    </row>
    <row r="17" spans="1:29" ht="135" x14ac:dyDescent="0.25">
      <c r="A17" s="119" t="s">
        <v>587</v>
      </c>
      <c r="B17" s="30" t="s">
        <v>596</v>
      </c>
      <c r="C17" s="23" t="s">
        <v>597</v>
      </c>
      <c r="D17" s="30">
        <v>14</v>
      </c>
      <c r="E17" s="120">
        <v>0.15</v>
      </c>
      <c r="F17" s="23" t="s">
        <v>598</v>
      </c>
      <c r="G17" s="27">
        <v>17</v>
      </c>
      <c r="H17" s="23" t="s">
        <v>595</v>
      </c>
      <c r="I17" s="24" t="s">
        <v>563</v>
      </c>
      <c r="J17" s="24" t="s">
        <v>58</v>
      </c>
      <c r="K17" s="126">
        <v>14</v>
      </c>
      <c r="L17" s="121"/>
      <c r="M17" s="93"/>
      <c r="N17" s="93"/>
      <c r="O17" s="127">
        <v>0</v>
      </c>
      <c r="P17" s="127">
        <v>2</v>
      </c>
      <c r="Q17" s="127">
        <v>0</v>
      </c>
      <c r="R17" s="127">
        <v>0</v>
      </c>
      <c r="S17" s="127">
        <v>4</v>
      </c>
      <c r="T17" s="127">
        <v>0</v>
      </c>
      <c r="U17" s="127">
        <v>0</v>
      </c>
      <c r="V17" s="127">
        <v>0</v>
      </c>
      <c r="W17" s="127">
        <v>0</v>
      </c>
      <c r="X17" s="127">
        <v>0</v>
      </c>
      <c r="Y17" s="127">
        <v>0</v>
      </c>
      <c r="Z17" s="127">
        <v>0</v>
      </c>
      <c r="AA17" s="128">
        <v>6</v>
      </c>
      <c r="AB17" s="124">
        <v>0.42857142857142855</v>
      </c>
      <c r="AC17" s="129"/>
    </row>
    <row r="18" spans="1:29" ht="135" x14ac:dyDescent="0.25">
      <c r="A18" s="119" t="s">
        <v>587</v>
      </c>
      <c r="B18" s="30" t="s">
        <v>599</v>
      </c>
      <c r="C18" s="23" t="s">
        <v>600</v>
      </c>
      <c r="D18" s="30">
        <v>30</v>
      </c>
      <c r="E18" s="120">
        <v>0.2</v>
      </c>
      <c r="F18" s="23" t="s">
        <v>601</v>
      </c>
      <c r="G18" s="27">
        <v>30</v>
      </c>
      <c r="H18" s="23" t="s">
        <v>602</v>
      </c>
      <c r="I18" s="24" t="s">
        <v>563</v>
      </c>
      <c r="J18" s="24" t="s">
        <v>58</v>
      </c>
      <c r="K18" s="126">
        <v>30</v>
      </c>
      <c r="L18" s="121"/>
      <c r="M18" s="93"/>
      <c r="N18" s="93"/>
      <c r="O18" s="127">
        <v>2</v>
      </c>
      <c r="P18" s="127">
        <v>3</v>
      </c>
      <c r="Q18" s="127">
        <v>0</v>
      </c>
      <c r="R18" s="127">
        <v>1</v>
      </c>
      <c r="S18" s="127">
        <v>0</v>
      </c>
      <c r="T18" s="127">
        <v>1</v>
      </c>
      <c r="U18" s="127">
        <v>2</v>
      </c>
      <c r="V18" s="127">
        <v>3</v>
      </c>
      <c r="W18" s="127">
        <v>7</v>
      </c>
      <c r="X18" s="127">
        <v>1</v>
      </c>
      <c r="Y18" s="127">
        <v>2</v>
      </c>
      <c r="Z18" s="127">
        <v>0</v>
      </c>
      <c r="AA18" s="128">
        <v>22</v>
      </c>
      <c r="AB18" s="124">
        <v>0.73333333333333328</v>
      </c>
      <c r="AC18" s="129"/>
    </row>
  </sheetData>
  <mergeCells count="16">
    <mergeCell ref="M5:N5"/>
    <mergeCell ref="AA5:AA6"/>
    <mergeCell ref="AB5:AB6"/>
    <mergeCell ref="AC5:AC6"/>
    <mergeCell ref="G5:G6"/>
    <mergeCell ref="H5:H6"/>
    <mergeCell ref="I5:I6"/>
    <mergeCell ref="J5:J6"/>
    <mergeCell ref="K5:K6"/>
    <mergeCell ref="L5:L6"/>
    <mergeCell ref="F5:F6"/>
    <mergeCell ref="A5:A6"/>
    <mergeCell ref="B5:B6"/>
    <mergeCell ref="C5:C6"/>
    <mergeCell ref="D5:D6"/>
    <mergeCell ref="E5:E6"/>
  </mergeCells>
  <conditionalFormatting sqref="AB14 AB12">
    <cfRule type="expression" dxfId="23" priority="5">
      <formula>"SI($AE$7&lt;0"</formula>
    </cfRule>
  </conditionalFormatting>
  <conditionalFormatting sqref="AB16:AB18">
    <cfRule type="expression" dxfId="22" priority="4">
      <formula>"SI($AE$7&lt;0"</formula>
    </cfRule>
  </conditionalFormatting>
  <conditionalFormatting sqref="AB9:AB10">
    <cfRule type="expression" dxfId="21" priority="3">
      <formula>"SI($AE$7&lt;0"</formula>
    </cfRule>
  </conditionalFormatting>
  <conditionalFormatting sqref="AB11">
    <cfRule type="expression" dxfId="20" priority="2">
      <formula>"SI($AE$7&lt;0"</formula>
    </cfRule>
  </conditionalFormatting>
  <conditionalFormatting sqref="AB13">
    <cfRule type="expression" dxfId="19" priority="1">
      <formula>"SI($AE$7&lt;0"</formula>
    </cfRule>
  </conditionalFormatting>
  <dataValidations count="1">
    <dataValidation type="whole" allowBlank="1" showInputMessage="1" showErrorMessage="1" error="Esta celda solo admite numeros no es valido ningun texto" promptTitle="Solo Admite Numeros" sqref="K8:Z18">
      <formula1>0</formula1>
      <formula2>10000000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AA108"/>
  <sheetViews>
    <sheetView workbookViewId="0">
      <pane ySplit="6" topLeftCell="A7" activePane="bottomLeft" state="frozen"/>
      <selection pane="bottomLeft" activeCell="I41" sqref="I41"/>
    </sheetView>
  </sheetViews>
  <sheetFormatPr baseColWidth="10" defaultRowHeight="15" x14ac:dyDescent="0.25"/>
  <cols>
    <col min="2" max="2" width="16" customWidth="1"/>
    <col min="3" max="3" width="27.85546875" customWidth="1"/>
    <col min="4" max="4" width="23.42578125" customWidth="1"/>
    <col min="5" max="5" width="17.7109375" customWidth="1"/>
    <col min="9" max="9" width="12.42578125" customWidth="1"/>
    <col min="23" max="23" width="18.85546875" customWidth="1"/>
    <col min="24" max="24" width="21.5703125" customWidth="1"/>
    <col min="25" max="25" width="38.28515625" customWidth="1"/>
  </cols>
  <sheetData>
    <row r="1" spans="1:23" x14ac:dyDescent="0.25">
      <c r="A1" s="2" t="s">
        <v>0</v>
      </c>
    </row>
    <row r="2" spans="1:23" x14ac:dyDescent="0.25">
      <c r="A2" s="7" t="s">
        <v>1</v>
      </c>
    </row>
    <row r="3" spans="1:23" x14ac:dyDescent="0.25">
      <c r="A3" s="7" t="s">
        <v>604</v>
      </c>
    </row>
    <row r="5" spans="1:23" x14ac:dyDescent="0.25">
      <c r="A5" s="504" t="s">
        <v>605</v>
      </c>
      <c r="B5" s="504" t="s">
        <v>3</v>
      </c>
      <c r="C5" s="504" t="s">
        <v>4</v>
      </c>
      <c r="D5" s="504" t="s">
        <v>5</v>
      </c>
      <c r="E5" s="504" t="s">
        <v>6</v>
      </c>
      <c r="F5" s="509" t="s">
        <v>459</v>
      </c>
      <c r="G5" s="506" t="s">
        <v>460</v>
      </c>
      <c r="H5" s="506"/>
      <c r="I5" s="505" t="s">
        <v>606</v>
      </c>
      <c r="J5" s="505" t="s">
        <v>466</v>
      </c>
      <c r="K5" s="505" t="s">
        <v>467</v>
      </c>
      <c r="L5" s="505" t="s">
        <v>468</v>
      </c>
      <c r="M5" s="505" t="s">
        <v>469</v>
      </c>
      <c r="N5" s="505" t="s">
        <v>470</v>
      </c>
      <c r="O5" s="505" t="s">
        <v>471</v>
      </c>
      <c r="P5" s="505" t="s">
        <v>472</v>
      </c>
      <c r="Q5" s="505" t="s">
        <v>473</v>
      </c>
      <c r="R5" s="505" t="s">
        <v>474</v>
      </c>
      <c r="S5" s="505" t="s">
        <v>475</v>
      </c>
      <c r="T5" s="505" t="s">
        <v>476</v>
      </c>
      <c r="U5" s="505" t="s">
        <v>607</v>
      </c>
      <c r="V5" s="505" t="s">
        <v>608</v>
      </c>
      <c r="W5" s="507" t="s">
        <v>464</v>
      </c>
    </row>
    <row r="6" spans="1:23" x14ac:dyDescent="0.25">
      <c r="A6" s="504"/>
      <c r="B6" s="504"/>
      <c r="C6" s="504"/>
      <c r="D6" s="504"/>
      <c r="E6" s="504"/>
      <c r="F6" s="509"/>
      <c r="G6" s="136" t="s">
        <v>50</v>
      </c>
      <c r="H6" s="136" t="s">
        <v>46</v>
      </c>
      <c r="I6" s="505"/>
      <c r="J6" s="505"/>
      <c r="K6" s="505"/>
      <c r="L6" s="505"/>
      <c r="M6" s="505"/>
      <c r="N6" s="505"/>
      <c r="O6" s="505"/>
      <c r="P6" s="505"/>
      <c r="Q6" s="505"/>
      <c r="R6" s="505"/>
      <c r="S6" s="505"/>
      <c r="T6" s="505"/>
      <c r="U6" s="505"/>
      <c r="V6" s="505"/>
      <c r="W6" s="508"/>
    </row>
    <row r="7" spans="1:23" ht="78.75" x14ac:dyDescent="0.25">
      <c r="A7" s="137"/>
      <c r="B7" s="138" t="s">
        <v>609</v>
      </c>
      <c r="C7" s="139" t="s">
        <v>4</v>
      </c>
      <c r="D7" s="139" t="s">
        <v>5</v>
      </c>
      <c r="E7" s="140"/>
      <c r="F7" s="141">
        <f>SUM(F8:F18)</f>
        <v>100</v>
      </c>
      <c r="G7" s="142"/>
      <c r="H7" s="142"/>
      <c r="I7" s="143"/>
      <c r="J7" s="143"/>
      <c r="K7" s="143"/>
      <c r="L7" s="143"/>
      <c r="M7" s="143"/>
      <c r="N7" s="143"/>
      <c r="O7" s="143"/>
      <c r="P7" s="143"/>
      <c r="Q7" s="143"/>
      <c r="R7" s="143"/>
      <c r="S7" s="143"/>
      <c r="T7" s="143"/>
      <c r="U7" s="144"/>
      <c r="V7" s="144"/>
      <c r="W7" s="141"/>
    </row>
    <row r="8" spans="1:23" ht="78.75" x14ac:dyDescent="0.25">
      <c r="A8" s="145">
        <v>1</v>
      </c>
      <c r="B8" s="146" t="s">
        <v>609</v>
      </c>
      <c r="C8" s="43" t="s">
        <v>610</v>
      </c>
      <c r="D8" s="40" t="s">
        <v>611</v>
      </c>
      <c r="E8" s="40" t="s">
        <v>612</v>
      </c>
      <c r="F8" s="94">
        <v>10</v>
      </c>
      <c r="G8" s="147">
        <v>58</v>
      </c>
      <c r="H8" s="184">
        <v>61</v>
      </c>
      <c r="I8" s="149" t="str">
        <f>+[4]BPL!W10</f>
        <v/>
      </c>
      <c r="J8" s="149">
        <f>+[4]BPL!X10</f>
        <v>8</v>
      </c>
      <c r="K8" s="149">
        <f>+[4]BPL!Y10</f>
        <v>5</v>
      </c>
      <c r="L8" s="149">
        <f>+[4]BPL!Z10</f>
        <v>5</v>
      </c>
      <c r="M8" s="149">
        <f>+[4]BPL!AA10</f>
        <v>5</v>
      </c>
      <c r="N8" s="149">
        <f>+[4]BPL!AB10</f>
        <v>7</v>
      </c>
      <c r="O8" s="149">
        <f>+[4]BPL!AC10</f>
        <v>4</v>
      </c>
      <c r="P8" s="149">
        <f>+[4]BPL!AD10</f>
        <v>11</v>
      </c>
      <c r="Q8" s="149">
        <f>+[4]BPL!AE10</f>
        <v>9</v>
      </c>
      <c r="R8" s="149">
        <f>+[4]BPL!AF10</f>
        <v>1</v>
      </c>
      <c r="S8" s="149">
        <f>+[4]BPL!AG10</f>
        <v>1</v>
      </c>
      <c r="T8" s="149" t="str">
        <f>+[4]BPL!AH10</f>
        <v/>
      </c>
      <c r="U8" s="150">
        <f t="shared" ref="U8:U11" si="0">SUM(I8:T8)</f>
        <v>56</v>
      </c>
      <c r="V8" s="151">
        <f t="shared" ref="V8:V18" si="1">+U8/H8</f>
        <v>0.91803278688524592</v>
      </c>
      <c r="W8" s="148"/>
    </row>
    <row r="9" spans="1:23" ht="78.75" x14ac:dyDescent="0.25">
      <c r="A9" s="145">
        <v>2</v>
      </c>
      <c r="B9" s="146" t="s">
        <v>609</v>
      </c>
      <c r="C9" s="43" t="s">
        <v>613</v>
      </c>
      <c r="D9" s="40" t="s">
        <v>614</v>
      </c>
      <c r="E9" s="40" t="s">
        <v>615</v>
      </c>
      <c r="F9" s="94">
        <v>10</v>
      </c>
      <c r="G9" s="147">
        <f>15+34</f>
        <v>49</v>
      </c>
      <c r="H9" s="184">
        <v>40</v>
      </c>
      <c r="I9" s="150" t="str">
        <f>+[4]BPL!E10</f>
        <v/>
      </c>
      <c r="J9" s="150" t="str">
        <f>+[4]BPL!F10</f>
        <v/>
      </c>
      <c r="K9" s="150">
        <f>+[4]BPL!G10</f>
        <v>1</v>
      </c>
      <c r="L9" s="150">
        <f>+[4]BPL!H10</f>
        <v>3</v>
      </c>
      <c r="M9" s="150">
        <f>+[4]BPL!I10</f>
        <v>3</v>
      </c>
      <c r="N9" s="150">
        <f>+[4]BPL!J10</f>
        <v>5</v>
      </c>
      <c r="O9" s="150">
        <f>+[4]BPL!K10</f>
        <v>4</v>
      </c>
      <c r="P9" s="150">
        <f>+[4]BPL!L10</f>
        <v>5</v>
      </c>
      <c r="Q9" s="150">
        <f>+[4]BPL!M10</f>
        <v>5</v>
      </c>
      <c r="R9" s="150">
        <f>+[4]BPL!N10</f>
        <v>4</v>
      </c>
      <c r="S9" s="150">
        <f>+[4]BPL!O10</f>
        <v>7</v>
      </c>
      <c r="T9" s="150">
        <f>+[4]BPL!P10</f>
        <v>0</v>
      </c>
      <c r="U9" s="150">
        <f t="shared" si="0"/>
        <v>37</v>
      </c>
      <c r="V9" s="151">
        <f t="shared" si="1"/>
        <v>0.92500000000000004</v>
      </c>
      <c r="W9" s="148"/>
    </row>
    <row r="10" spans="1:23" ht="135" x14ac:dyDescent="0.25">
      <c r="A10" s="145">
        <v>3</v>
      </c>
      <c r="B10" s="146" t="s">
        <v>609</v>
      </c>
      <c r="C10" s="43" t="s">
        <v>616</v>
      </c>
      <c r="D10" s="40" t="s">
        <v>617</v>
      </c>
      <c r="E10" s="40" t="s">
        <v>618</v>
      </c>
      <c r="F10" s="94">
        <v>10</v>
      </c>
      <c r="G10" s="147">
        <v>400</v>
      </c>
      <c r="H10" s="184">
        <v>400</v>
      </c>
      <c r="I10" s="150">
        <f>+[4]SOPORTE!D4</f>
        <v>20</v>
      </c>
      <c r="J10" s="150">
        <f>+[4]SOPORTE!E4</f>
        <v>25</v>
      </c>
      <c r="K10" s="150">
        <f>+[4]SOPORTE!F4</f>
        <v>30</v>
      </c>
      <c r="L10" s="150">
        <f>+[4]SOPORTE!G4</f>
        <v>35</v>
      </c>
      <c r="M10" s="150">
        <f>+[4]SOPORTE!H4</f>
        <v>32</v>
      </c>
      <c r="N10" s="150">
        <f>+[4]SOPORTE!I4</f>
        <v>60</v>
      </c>
      <c r="O10" s="150">
        <f>+[4]SOPORTE!J4</f>
        <v>40</v>
      </c>
      <c r="P10" s="150">
        <f>+[4]SOPORTE!K4</f>
        <v>38</v>
      </c>
      <c r="Q10" s="150">
        <f>+[4]SOPORTE!L4</f>
        <v>25</v>
      </c>
      <c r="R10" s="150">
        <f>+[4]SOPORTE!M4</f>
        <v>40</v>
      </c>
      <c r="S10" s="150">
        <f>+[4]SOPORTE!N4</f>
        <v>22</v>
      </c>
      <c r="T10" s="150">
        <f>+[4]SOPORTE!O4</f>
        <v>17</v>
      </c>
      <c r="U10" s="150">
        <f t="shared" si="0"/>
        <v>384</v>
      </c>
      <c r="V10" s="151">
        <f t="shared" si="1"/>
        <v>0.96</v>
      </c>
      <c r="W10" s="152" t="s">
        <v>619</v>
      </c>
    </row>
    <row r="11" spans="1:23" ht="78.75" x14ac:dyDescent="0.25">
      <c r="A11" s="145">
        <v>4</v>
      </c>
      <c r="B11" s="146" t="s">
        <v>609</v>
      </c>
      <c r="C11" s="43" t="s">
        <v>620</v>
      </c>
      <c r="D11" s="40" t="s">
        <v>621</v>
      </c>
      <c r="E11" s="40" t="s">
        <v>622</v>
      </c>
      <c r="F11" s="94">
        <v>10</v>
      </c>
      <c r="G11" s="147">
        <v>886</v>
      </c>
      <c r="H11" s="184">
        <v>680</v>
      </c>
      <c r="I11" s="153">
        <f>+[4]LASIM!DU10</f>
        <v>0</v>
      </c>
      <c r="J11" s="153">
        <f>+[4]LASIM!DV10</f>
        <v>13</v>
      </c>
      <c r="K11" s="153">
        <f>+[4]LASIM!DW10</f>
        <v>2</v>
      </c>
      <c r="L11" s="153">
        <f>+[4]LASIM!DX10</f>
        <v>49</v>
      </c>
      <c r="M11" s="153">
        <f>+[4]LASIM!DY10</f>
        <v>48</v>
      </c>
      <c r="N11" s="153">
        <f>+[4]LASIM!DZ10</f>
        <v>54</v>
      </c>
      <c r="O11" s="153">
        <f>+[4]LASIM!EA10</f>
        <v>39</v>
      </c>
      <c r="P11" s="153">
        <f>+[4]LASIM!EB10</f>
        <v>26</v>
      </c>
      <c r="Q11" s="153">
        <f>+[4]LASIM!EC10</f>
        <v>26</v>
      </c>
      <c r="R11" s="153">
        <f>+[4]LASIM!ED10</f>
        <v>41</v>
      </c>
      <c r="S11" s="153">
        <f>+[4]LASIM!EE10</f>
        <v>39</v>
      </c>
      <c r="T11" s="153">
        <f>+[4]LASIM!EF10</f>
        <v>31</v>
      </c>
      <c r="U11" s="150">
        <f t="shared" si="0"/>
        <v>368</v>
      </c>
      <c r="V11" s="151">
        <f t="shared" si="1"/>
        <v>0.54117647058823526</v>
      </c>
      <c r="W11" s="148"/>
    </row>
    <row r="12" spans="1:23" ht="78.75" x14ac:dyDescent="0.25">
      <c r="A12" s="145">
        <v>5</v>
      </c>
      <c r="B12" s="146" t="s">
        <v>609</v>
      </c>
      <c r="C12" s="43" t="s">
        <v>623</v>
      </c>
      <c r="D12" s="40" t="s">
        <v>624</v>
      </c>
      <c r="E12" s="40" t="s">
        <v>625</v>
      </c>
      <c r="F12" s="94">
        <v>5</v>
      </c>
      <c r="G12" s="147">
        <v>100</v>
      </c>
      <c r="H12" s="184">
        <v>110</v>
      </c>
      <c r="I12" s="149">
        <f>+[4]BPL!AP9</f>
        <v>0</v>
      </c>
      <c r="J12" s="149">
        <f>+[4]BPL!AQ9</f>
        <v>22</v>
      </c>
      <c r="K12" s="149">
        <f>+[4]BPL!AR9</f>
        <v>19</v>
      </c>
      <c r="L12" s="149">
        <f>+[4]BPL!AS9</f>
        <v>21</v>
      </c>
      <c r="M12" s="149">
        <f>+[4]BPL!AT9</f>
        <v>12</v>
      </c>
      <c r="N12" s="149">
        <f>+[4]BPL!AU9</f>
        <v>34</v>
      </c>
      <c r="O12" s="149">
        <f>+[4]BPL!AV9</f>
        <v>6</v>
      </c>
      <c r="P12" s="149">
        <f>+[4]BPL!AW9</f>
        <v>3</v>
      </c>
      <c r="Q12" s="149">
        <f>+[4]BPL!AX9</f>
        <v>48</v>
      </c>
      <c r="R12" s="149">
        <f>+[4]BPL!AY9</f>
        <v>16</v>
      </c>
      <c r="S12" s="149">
        <f>+[4]BPL!AZ9</f>
        <v>8</v>
      </c>
      <c r="T12" s="149">
        <f>+[4]BPL!BA9</f>
        <v>40</v>
      </c>
      <c r="U12" s="150">
        <f>SUM(I12:T12)</f>
        <v>229</v>
      </c>
      <c r="V12" s="151">
        <f t="shared" si="1"/>
        <v>2.081818181818182</v>
      </c>
      <c r="W12" s="148"/>
    </row>
    <row r="13" spans="1:23" ht="78.75" x14ac:dyDescent="0.25">
      <c r="A13" s="145">
        <v>88</v>
      </c>
      <c r="B13" s="146" t="s">
        <v>609</v>
      </c>
      <c r="C13" s="154" t="s">
        <v>626</v>
      </c>
      <c r="D13" s="154" t="s">
        <v>627</v>
      </c>
      <c r="E13" s="154" t="s">
        <v>628</v>
      </c>
      <c r="F13" s="155">
        <v>10</v>
      </c>
      <c r="G13" s="156">
        <v>87</v>
      </c>
      <c r="H13" s="185">
        <v>100</v>
      </c>
      <c r="I13" s="149">
        <f>+[4]LASIM!AN6</f>
        <v>87</v>
      </c>
      <c r="J13" s="149">
        <f>+[4]LASIM!AO6</f>
        <v>80</v>
      </c>
      <c r="K13" s="149">
        <f>+[4]LASIM!AP6</f>
        <v>82</v>
      </c>
      <c r="L13" s="149">
        <f>+[4]LASIM!AQ6</f>
        <v>83</v>
      </c>
      <c r="M13" s="149">
        <f>+[4]LASIM!AR6</f>
        <v>85</v>
      </c>
      <c r="N13" s="149">
        <f>+[4]LASIM!AS6</f>
        <v>87</v>
      </c>
      <c r="O13" s="149">
        <f>+[4]LASIM!AT6</f>
        <v>87</v>
      </c>
      <c r="P13" s="149">
        <f>+[4]LASIM!AU6</f>
        <v>88</v>
      </c>
      <c r="Q13" s="149">
        <f>+[4]LASIM!AV6</f>
        <v>90</v>
      </c>
      <c r="R13" s="149">
        <f>+[4]LASIM!AW6</f>
        <v>90</v>
      </c>
      <c r="S13" s="149">
        <f>+[4]LASIM!AX6</f>
        <v>90</v>
      </c>
      <c r="T13" s="149">
        <f>+[4]LASIM!AY6</f>
        <v>91</v>
      </c>
      <c r="U13" s="149">
        <f>+[4]LASIM!AZ6</f>
        <v>91</v>
      </c>
      <c r="V13" s="151">
        <f t="shared" si="1"/>
        <v>0.91</v>
      </c>
      <c r="W13" s="148"/>
    </row>
    <row r="14" spans="1:23" ht="78.75" x14ac:dyDescent="0.25">
      <c r="A14" s="145">
        <v>89</v>
      </c>
      <c r="B14" s="146" t="s">
        <v>609</v>
      </c>
      <c r="C14" s="154" t="s">
        <v>629</v>
      </c>
      <c r="D14" s="154" t="s">
        <v>630</v>
      </c>
      <c r="E14" s="154" t="s">
        <v>631</v>
      </c>
      <c r="F14" s="155">
        <v>5</v>
      </c>
      <c r="G14" s="156">
        <v>0</v>
      </c>
      <c r="H14" s="185">
        <v>2</v>
      </c>
      <c r="I14" s="149">
        <f>+[4]LASIM!BE15</f>
        <v>0</v>
      </c>
      <c r="J14" s="149">
        <f>+[4]LASIM!BF15</f>
        <v>0</v>
      </c>
      <c r="K14" s="149">
        <f>+[4]LASIM!BG15</f>
        <v>0</v>
      </c>
      <c r="L14" s="149">
        <f>+[4]LASIM!BH15</f>
        <v>0</v>
      </c>
      <c r="M14" s="149">
        <f>+[4]LASIM!BI15</f>
        <v>1</v>
      </c>
      <c r="N14" s="149">
        <f>+[4]LASIM!BJ15</f>
        <v>0</v>
      </c>
      <c r="O14" s="149">
        <f>+[4]LASIM!BK15</f>
        <v>0</v>
      </c>
      <c r="P14" s="149">
        <f>+[4]LASIM!BL15</f>
        <v>0</v>
      </c>
      <c r="Q14" s="149">
        <f>+[4]LASIM!BM15</f>
        <v>0</v>
      </c>
      <c r="R14" s="149">
        <f>+[4]LASIM!BN15</f>
        <v>1</v>
      </c>
      <c r="S14" s="149">
        <f>+[4]LASIM!BO15</f>
        <v>0</v>
      </c>
      <c r="T14" s="149">
        <f>+[4]LASIM!BP15</f>
        <v>0</v>
      </c>
      <c r="U14" s="149">
        <f>SUM(I14:T14)</f>
        <v>2</v>
      </c>
      <c r="V14" s="151">
        <f t="shared" si="1"/>
        <v>1</v>
      </c>
      <c r="W14" s="148"/>
    </row>
    <row r="15" spans="1:23" ht="78.75" x14ac:dyDescent="0.25">
      <c r="A15" s="145">
        <v>90</v>
      </c>
      <c r="B15" s="146" t="s">
        <v>609</v>
      </c>
      <c r="C15" s="154" t="s">
        <v>632</v>
      </c>
      <c r="D15" s="154" t="s">
        <v>633</v>
      </c>
      <c r="E15" s="154" t="s">
        <v>634</v>
      </c>
      <c r="F15" s="155">
        <v>20</v>
      </c>
      <c r="G15" s="156">
        <v>0</v>
      </c>
      <c r="H15" s="185">
        <v>1</v>
      </c>
      <c r="I15" s="157">
        <f>+[4]LASIM!BE15</f>
        <v>0</v>
      </c>
      <c r="J15" s="157">
        <f>+[4]LASIM!BW15</f>
        <v>0</v>
      </c>
      <c r="K15" s="157">
        <f>+[4]LASIM!BX15</f>
        <v>0</v>
      </c>
      <c r="L15" s="157">
        <f>+[4]LASIM!BY15</f>
        <v>0</v>
      </c>
      <c r="M15" s="157">
        <f>+[4]LASIM!BZ15</f>
        <v>0.5</v>
      </c>
      <c r="N15" s="157">
        <f>+[4]LASIM!CA15</f>
        <v>0</v>
      </c>
      <c r="O15" s="157">
        <f>+[4]LASIM!CB15</f>
        <v>0</v>
      </c>
      <c r="P15" s="157">
        <f>+[4]LASIM!CC15</f>
        <v>0</v>
      </c>
      <c r="Q15" s="157">
        <f>+[4]LASIM!CD15</f>
        <v>0.25</v>
      </c>
      <c r="R15" s="157">
        <f>+[4]LASIM!CE15</f>
        <v>0.5</v>
      </c>
      <c r="S15" s="157">
        <f>+[4]LASIM!CF15</f>
        <v>0</v>
      </c>
      <c r="T15" s="157">
        <f>+[4]LASIM!CG15</f>
        <v>0</v>
      </c>
      <c r="U15" s="149">
        <v>1</v>
      </c>
      <c r="V15" s="151">
        <f t="shared" si="1"/>
        <v>1</v>
      </c>
      <c r="W15" s="148"/>
    </row>
    <row r="16" spans="1:23" ht="78.75" x14ac:dyDescent="0.25">
      <c r="A16" s="145">
        <v>92</v>
      </c>
      <c r="B16" s="146" t="s">
        <v>609</v>
      </c>
      <c r="C16" s="154" t="s">
        <v>635</v>
      </c>
      <c r="D16" s="154" t="s">
        <v>636</v>
      </c>
      <c r="E16" s="154" t="s">
        <v>637</v>
      </c>
      <c r="F16" s="155">
        <v>5</v>
      </c>
      <c r="G16" s="156">
        <v>1</v>
      </c>
      <c r="H16" s="185">
        <v>1</v>
      </c>
      <c r="I16" s="149">
        <f>+[4]LASIM!DD15</f>
        <v>0.16666666666666666</v>
      </c>
      <c r="J16" s="149">
        <f>+[4]LASIM!DE15</f>
        <v>0</v>
      </c>
      <c r="K16" s="149">
        <f>+[4]LASIM!DF15</f>
        <v>3.5714285714285712E-2</v>
      </c>
      <c r="L16" s="149">
        <f>+[4]LASIM!DG15</f>
        <v>0</v>
      </c>
      <c r="M16" s="149">
        <f>+[4]LASIM!DH15</f>
        <v>7.1428571428571425E-2</v>
      </c>
      <c r="N16" s="149">
        <f>+[4]LASIM!DI15</f>
        <v>0</v>
      </c>
      <c r="O16" s="149">
        <f>+[4]LASIM!DJ15</f>
        <v>7.1428571428571425E-2</v>
      </c>
      <c r="P16" s="149">
        <f>+[4]LASIM!DK15</f>
        <v>7.1428571428571425E-2</v>
      </c>
      <c r="Q16" s="149">
        <v>1</v>
      </c>
      <c r="R16" s="149">
        <f>+[4]LASIM!DM15</f>
        <v>0.16666666666666666</v>
      </c>
      <c r="S16" s="149">
        <f>+[4]LASIM!DN15</f>
        <v>2.3809523809523808E-2</v>
      </c>
      <c r="T16" s="149">
        <f>+[4]LASIM!DO15</f>
        <v>2.3809523809523808E-2</v>
      </c>
      <c r="U16" s="149">
        <f>+[4]LASIM!DP15</f>
        <v>1</v>
      </c>
      <c r="V16" s="151">
        <f t="shared" si="1"/>
        <v>1</v>
      </c>
      <c r="W16" s="148"/>
    </row>
    <row r="17" spans="1:23" ht="78.75" x14ac:dyDescent="0.25">
      <c r="A17" s="145">
        <v>93</v>
      </c>
      <c r="B17" s="146" t="s">
        <v>609</v>
      </c>
      <c r="C17" s="154" t="s">
        <v>638</v>
      </c>
      <c r="D17" s="154" t="s">
        <v>639</v>
      </c>
      <c r="E17" s="154" t="s">
        <v>640</v>
      </c>
      <c r="F17" s="155">
        <v>10</v>
      </c>
      <c r="G17" s="156">
        <v>695</v>
      </c>
      <c r="H17" s="185">
        <v>680</v>
      </c>
      <c r="I17" s="153">
        <f>+[4]LASIM!DU14</f>
        <v>0</v>
      </c>
      <c r="J17" s="153">
        <f>+[4]LASIM!DV14</f>
        <v>13</v>
      </c>
      <c r="K17" s="153">
        <f>+[4]LASIM!DW14</f>
        <v>2</v>
      </c>
      <c r="L17" s="153">
        <f>+[4]LASIM!DX14</f>
        <v>49</v>
      </c>
      <c r="M17" s="153">
        <f>+[4]LASIM!DY14</f>
        <v>42</v>
      </c>
      <c r="N17" s="153">
        <f>+[4]LASIM!DZ14</f>
        <v>54</v>
      </c>
      <c r="O17" s="153">
        <f>+[4]LASIM!EA14</f>
        <v>39</v>
      </c>
      <c r="P17" s="153">
        <f>+[4]LASIM!EB14</f>
        <v>21</v>
      </c>
      <c r="Q17" s="153">
        <f>+[4]LASIM!EC14</f>
        <v>18</v>
      </c>
      <c r="R17" s="153">
        <f>+[4]LASIM!ED14</f>
        <v>41</v>
      </c>
      <c r="S17" s="153">
        <f>+[4]LASIM!EE14</f>
        <v>34</v>
      </c>
      <c r="T17" s="153">
        <f>+[4]LASIM!EF14</f>
        <v>25</v>
      </c>
      <c r="U17" s="150">
        <f t="shared" ref="U17:U22" si="2">SUM(I17:T17)</f>
        <v>338</v>
      </c>
      <c r="V17" s="151">
        <f t="shared" si="1"/>
        <v>0.49705882352941178</v>
      </c>
      <c r="W17" s="148"/>
    </row>
    <row r="18" spans="1:23" ht="78.75" x14ac:dyDescent="0.25">
      <c r="A18" s="145">
        <v>95</v>
      </c>
      <c r="B18" s="146" t="s">
        <v>609</v>
      </c>
      <c r="C18" s="154" t="s">
        <v>641</v>
      </c>
      <c r="D18" s="154" t="s">
        <v>642</v>
      </c>
      <c r="E18" s="154" t="s">
        <v>643</v>
      </c>
      <c r="F18" s="155">
        <v>5</v>
      </c>
      <c r="G18" s="156">
        <v>886</v>
      </c>
      <c r="H18" s="185">
        <v>1220</v>
      </c>
      <c r="I18" s="153">
        <f>+[4]LASIM!DU13</f>
        <v>0</v>
      </c>
      <c r="J18" s="153">
        <v>23</v>
      </c>
      <c r="K18" s="153">
        <v>5</v>
      </c>
      <c r="L18" s="153">
        <v>81</v>
      </c>
      <c r="M18" s="153">
        <f>+[4]LASIM!DY13</f>
        <v>84</v>
      </c>
      <c r="N18" s="153">
        <f>+[4]LASIM!DZ13</f>
        <v>44</v>
      </c>
      <c r="O18" s="153">
        <f>+[4]LASIM!EA13</f>
        <v>73</v>
      </c>
      <c r="P18" s="153">
        <f>+[4]LASIM!EB13</f>
        <v>60</v>
      </c>
      <c r="Q18" s="153">
        <f>+[4]LASIM!EC13</f>
        <v>67</v>
      </c>
      <c r="R18" s="153">
        <f>+[4]LASIM!ED13</f>
        <v>51</v>
      </c>
      <c r="S18" s="153">
        <f>+[4]LASIM!EE13</f>
        <v>142</v>
      </c>
      <c r="T18" s="153">
        <f>+[4]LASIM!EF13</f>
        <v>115</v>
      </c>
      <c r="U18" s="150">
        <f t="shared" si="2"/>
        <v>745</v>
      </c>
      <c r="V18" s="151">
        <f t="shared" si="1"/>
        <v>0.61065573770491799</v>
      </c>
      <c r="W18" s="148"/>
    </row>
    <row r="19" spans="1:23" ht="45" x14ac:dyDescent="0.25">
      <c r="A19" s="65"/>
      <c r="B19" s="98" t="s">
        <v>644</v>
      </c>
      <c r="C19" s="18" t="s">
        <v>4</v>
      </c>
      <c r="D19" s="18" t="s">
        <v>5</v>
      </c>
      <c r="E19" s="98"/>
      <c r="F19" s="19">
        <f>SUM(F20:F22)</f>
        <v>100</v>
      </c>
      <c r="G19" s="158"/>
      <c r="H19" s="143"/>
      <c r="I19" s="143"/>
      <c r="J19" s="143"/>
      <c r="K19" s="143"/>
      <c r="L19" s="143"/>
      <c r="M19" s="143"/>
      <c r="N19" s="143"/>
      <c r="O19" s="143"/>
      <c r="P19" s="143"/>
      <c r="Q19" s="143"/>
      <c r="R19" s="143"/>
      <c r="S19" s="143"/>
      <c r="T19" s="143"/>
      <c r="U19" s="144"/>
      <c r="V19" s="144"/>
      <c r="W19" s="143"/>
    </row>
    <row r="20" spans="1:23" ht="63" x14ac:dyDescent="0.25">
      <c r="A20" s="145">
        <v>13</v>
      </c>
      <c r="B20" s="146" t="s">
        <v>644</v>
      </c>
      <c r="C20" s="43" t="s">
        <v>645</v>
      </c>
      <c r="D20" s="40" t="s">
        <v>646</v>
      </c>
      <c r="E20" s="40" t="s">
        <v>647</v>
      </c>
      <c r="F20" s="94">
        <v>20</v>
      </c>
      <c r="G20" s="159">
        <v>95</v>
      </c>
      <c r="H20" s="95">
        <v>0</v>
      </c>
      <c r="I20" s="150">
        <f>+'[4]REGISTRO Y AUTORIZACIÓN '!D15</f>
        <v>10</v>
      </c>
      <c r="J20" s="150">
        <f>+'[4]REGISTRO Y AUTORIZACIÓN '!E15</f>
        <v>7</v>
      </c>
      <c r="K20" s="150">
        <f>+'[4]REGISTRO Y AUTORIZACIÓN '!F15</f>
        <v>7</v>
      </c>
      <c r="L20" s="150">
        <f>+'[4]REGISTRO Y AUTORIZACIÓN '!G15</f>
        <v>38</v>
      </c>
      <c r="M20" s="150">
        <f>+'[4]REGISTRO Y AUTORIZACIÓN '!H15</f>
        <v>14</v>
      </c>
      <c r="N20" s="150">
        <f>+'[4]REGISTRO Y AUTORIZACIÓN '!I15</f>
        <v>10</v>
      </c>
      <c r="O20" s="150">
        <f>+'[4]REGISTRO Y AUTORIZACIÓN '!J15</f>
        <v>7</v>
      </c>
      <c r="P20" s="150">
        <f>+'[4]REGISTRO Y AUTORIZACIÓN '!K15</f>
        <v>19</v>
      </c>
      <c r="Q20" s="150">
        <f>+'[4]REGISTRO Y AUTORIZACIÓN '!L15</f>
        <v>13</v>
      </c>
      <c r="R20" s="150">
        <f>+'[4]REGISTRO Y AUTORIZACIÓN '!M15</f>
        <v>12</v>
      </c>
      <c r="S20" s="150">
        <f>+'[4]REGISTRO Y AUTORIZACIÓN '!N15</f>
        <v>6</v>
      </c>
      <c r="T20" s="150">
        <f>+'[4]REGISTRO Y AUTORIZACIÓN '!O15</f>
        <v>10</v>
      </c>
      <c r="U20" s="150">
        <f t="shared" si="2"/>
        <v>153</v>
      </c>
      <c r="V20" s="510">
        <f>+U21/U20</f>
        <v>0.81045751633986929</v>
      </c>
      <c r="W20" s="160" t="s">
        <v>648</v>
      </c>
    </row>
    <row r="21" spans="1:23" ht="45" x14ac:dyDescent="0.25">
      <c r="A21" s="145"/>
      <c r="B21" s="146" t="s">
        <v>644</v>
      </c>
      <c r="C21" s="43" t="s">
        <v>649</v>
      </c>
      <c r="D21" s="40" t="s">
        <v>650</v>
      </c>
      <c r="E21" s="40" t="s">
        <v>647</v>
      </c>
      <c r="F21" s="94">
        <v>30</v>
      </c>
      <c r="G21" s="159">
        <v>68</v>
      </c>
      <c r="H21" s="95">
        <v>0</v>
      </c>
      <c r="I21" s="150">
        <f>+'[4]REGISTRO Y AUTORIZACIÓN '!D16</f>
        <v>7</v>
      </c>
      <c r="J21" s="150">
        <f>+'[4]REGISTRO Y AUTORIZACIÓN '!E16</f>
        <v>7</v>
      </c>
      <c r="K21" s="150">
        <f>+'[4]REGISTRO Y AUTORIZACIÓN '!F16</f>
        <v>4</v>
      </c>
      <c r="L21" s="150">
        <f>+'[4]REGISTRO Y AUTORIZACIÓN '!G16</f>
        <v>36</v>
      </c>
      <c r="M21" s="150">
        <f>+'[4]REGISTRO Y AUTORIZACIÓN '!H16</f>
        <v>10</v>
      </c>
      <c r="N21" s="150">
        <f>+'[4]REGISTRO Y AUTORIZACIÓN '!I16</f>
        <v>7</v>
      </c>
      <c r="O21" s="150">
        <f>+'[4]REGISTRO Y AUTORIZACIÓN '!J16</f>
        <v>6</v>
      </c>
      <c r="P21" s="150">
        <f>+'[4]REGISTRO Y AUTORIZACIÓN '!K16</f>
        <v>19</v>
      </c>
      <c r="Q21" s="150">
        <f>+'[4]REGISTRO Y AUTORIZACIÓN '!L16</f>
        <v>11</v>
      </c>
      <c r="R21" s="150">
        <f>+'[4]REGISTRO Y AUTORIZACIÓN '!M16</f>
        <v>11</v>
      </c>
      <c r="S21" s="150">
        <f>+'[4]REGISTRO Y AUTORIZACIÓN '!N16</f>
        <v>6</v>
      </c>
      <c r="T21" s="150">
        <f>+'[4]REGISTRO Y AUTORIZACIÓN '!O16</f>
        <v>0</v>
      </c>
      <c r="U21" s="150">
        <f t="shared" si="2"/>
        <v>124</v>
      </c>
      <c r="V21" s="511"/>
      <c r="W21" s="161"/>
    </row>
    <row r="22" spans="1:23" ht="45" x14ac:dyDescent="0.25">
      <c r="A22" s="145">
        <v>14</v>
      </c>
      <c r="B22" s="146" t="s">
        <v>644</v>
      </c>
      <c r="C22" s="43" t="s">
        <v>651</v>
      </c>
      <c r="D22" s="40" t="s">
        <v>652</v>
      </c>
      <c r="E22" s="40" t="s">
        <v>653</v>
      </c>
      <c r="F22" s="94">
        <v>50</v>
      </c>
      <c r="G22" s="159">
        <v>170</v>
      </c>
      <c r="H22" s="95">
        <v>170</v>
      </c>
      <c r="I22" s="150" t="str">
        <f>+'[4]REGISTRO Y AUTORIZACIÓN '!V10</f>
        <v/>
      </c>
      <c r="J22" s="150" t="str">
        <f>+'[4]REGISTRO Y AUTORIZACIÓN '!W10</f>
        <v/>
      </c>
      <c r="K22" s="150">
        <f>+'[4]REGISTRO Y AUTORIZACIÓN '!X10</f>
        <v>17</v>
      </c>
      <c r="L22" s="150">
        <f>+'[4]REGISTRO Y AUTORIZACIÓN '!Y10</f>
        <v>13</v>
      </c>
      <c r="M22" s="150">
        <f>+'[4]REGISTRO Y AUTORIZACIÓN '!Z10</f>
        <v>14</v>
      </c>
      <c r="N22" s="150">
        <f>+'[4]REGISTRO Y AUTORIZACIÓN '!AA10</f>
        <v>22</v>
      </c>
      <c r="O22" s="150">
        <f>+'[4]REGISTRO Y AUTORIZACIÓN '!AB10</f>
        <v>8</v>
      </c>
      <c r="P22" s="150">
        <f>+'[4]REGISTRO Y AUTORIZACIÓN '!AC10</f>
        <v>20</v>
      </c>
      <c r="Q22" s="150">
        <f>+'[4]REGISTRO Y AUTORIZACIÓN '!AD10</f>
        <v>15</v>
      </c>
      <c r="R22" s="150">
        <f>+'[4]REGISTRO Y AUTORIZACIÓN '!AE10</f>
        <v>11</v>
      </c>
      <c r="S22" s="150">
        <f>+'[4]REGISTRO Y AUTORIZACIÓN '!AF10</f>
        <v>17</v>
      </c>
      <c r="T22" s="150">
        <f>+'[4]REGISTRO Y AUTORIZACIÓN '!AG10</f>
        <v>5</v>
      </c>
      <c r="U22" s="150">
        <f t="shared" si="2"/>
        <v>142</v>
      </c>
      <c r="V22" s="151">
        <f>+U22/H22</f>
        <v>0.83529411764705885</v>
      </c>
      <c r="W22" s="148"/>
    </row>
    <row r="25" spans="1:23" ht="15" customHeight="1" x14ac:dyDescent="0.25">
      <c r="A25" s="481" t="s">
        <v>2</v>
      </c>
      <c r="B25" s="481" t="s">
        <v>3</v>
      </c>
      <c r="C25" s="481" t="s">
        <v>4</v>
      </c>
      <c r="D25" s="455" t="s">
        <v>5</v>
      </c>
      <c r="E25" s="481" t="s">
        <v>6</v>
      </c>
      <c r="F25" s="481" t="s">
        <v>459</v>
      </c>
      <c r="G25" s="512" t="s">
        <v>460</v>
      </c>
      <c r="H25" s="512"/>
      <c r="I25" s="514" t="s">
        <v>461</v>
      </c>
      <c r="J25" s="515"/>
      <c r="K25" s="515"/>
      <c r="L25" s="515"/>
      <c r="M25" s="515"/>
      <c r="N25" s="515"/>
      <c r="O25" s="515"/>
      <c r="P25" s="515"/>
      <c r="Q25" s="515"/>
      <c r="R25" s="515"/>
      <c r="S25" s="515"/>
      <c r="T25" s="516"/>
      <c r="U25" s="495" t="s">
        <v>556</v>
      </c>
      <c r="V25" s="497" t="s">
        <v>463</v>
      </c>
      <c r="W25" s="499" t="s">
        <v>557</v>
      </c>
    </row>
    <row r="26" spans="1:23" x14ac:dyDescent="0.25">
      <c r="A26" s="481"/>
      <c r="B26" s="481"/>
      <c r="C26" s="481"/>
      <c r="D26" s="455"/>
      <c r="E26" s="481"/>
      <c r="F26" s="481"/>
      <c r="G26" s="183" t="s">
        <v>50</v>
      </c>
      <c r="H26" s="183" t="s">
        <v>46</v>
      </c>
      <c r="I26" s="106" t="s">
        <v>465</v>
      </c>
      <c r="J26" s="106" t="s">
        <v>466</v>
      </c>
      <c r="K26" s="106" t="s">
        <v>467</v>
      </c>
      <c r="L26" s="106" t="s">
        <v>468</v>
      </c>
      <c r="M26" s="106" t="s">
        <v>469</v>
      </c>
      <c r="N26" s="106" t="s">
        <v>470</v>
      </c>
      <c r="O26" s="106" t="s">
        <v>471</v>
      </c>
      <c r="P26" s="106" t="s">
        <v>472</v>
      </c>
      <c r="Q26" s="106" t="s">
        <v>473</v>
      </c>
      <c r="R26" s="106" t="s">
        <v>474</v>
      </c>
      <c r="S26" s="106" t="s">
        <v>475</v>
      </c>
      <c r="T26" s="106" t="s">
        <v>476</v>
      </c>
      <c r="U26" s="496"/>
      <c r="V26" s="498"/>
      <c r="W26" s="500"/>
    </row>
    <row r="27" spans="1:23" x14ac:dyDescent="0.25">
      <c r="A27" s="107">
        <v>1</v>
      </c>
      <c r="B27" s="107">
        <v>3</v>
      </c>
      <c r="C27" s="107">
        <v>4</v>
      </c>
      <c r="D27" s="108">
        <v>7</v>
      </c>
      <c r="E27" s="107">
        <v>9</v>
      </c>
      <c r="F27" s="107">
        <v>9</v>
      </c>
      <c r="G27" s="107">
        <v>8</v>
      </c>
      <c r="H27" s="109">
        <v>12</v>
      </c>
      <c r="I27" s="106"/>
      <c r="J27" s="106"/>
      <c r="K27" s="106"/>
      <c r="L27" s="106"/>
      <c r="M27" s="106"/>
      <c r="N27" s="106"/>
      <c r="O27" s="106"/>
      <c r="P27" s="106"/>
      <c r="Q27" s="106"/>
      <c r="R27" s="106"/>
      <c r="S27" s="106"/>
      <c r="T27" s="106"/>
      <c r="U27" s="111"/>
      <c r="V27" s="112"/>
      <c r="W27" s="113"/>
    </row>
    <row r="28" spans="1:23" ht="56.25" x14ac:dyDescent="0.25">
      <c r="A28" s="175" t="s">
        <v>654</v>
      </c>
      <c r="B28" s="176" t="s">
        <v>655</v>
      </c>
      <c r="C28" s="177" t="s">
        <v>4</v>
      </c>
      <c r="D28" s="177"/>
      <c r="E28" s="179"/>
      <c r="F28" s="179"/>
      <c r="G28" s="178"/>
      <c r="H28" s="178"/>
      <c r="I28" s="178"/>
      <c r="J28" s="178"/>
      <c r="K28" s="178"/>
      <c r="L28" s="178"/>
      <c r="M28" s="178"/>
      <c r="N28" s="178"/>
      <c r="O28" s="178"/>
      <c r="P28" s="178"/>
      <c r="Q28" s="178"/>
      <c r="R28" s="178"/>
      <c r="S28" s="178"/>
      <c r="T28" s="178"/>
      <c r="U28" s="178"/>
      <c r="V28" s="178"/>
      <c r="W28" s="178"/>
    </row>
    <row r="29" spans="1:23" ht="78.75" x14ac:dyDescent="0.25">
      <c r="A29" s="21" t="s">
        <v>656</v>
      </c>
      <c r="B29" s="162" t="s">
        <v>657</v>
      </c>
      <c r="C29" s="23" t="s">
        <v>658</v>
      </c>
      <c r="D29" s="23" t="s">
        <v>659</v>
      </c>
      <c r="E29" s="23" t="s">
        <v>660</v>
      </c>
      <c r="F29" s="23"/>
      <c r="G29" s="163">
        <v>91</v>
      </c>
      <c r="H29" s="121">
        <v>132</v>
      </c>
      <c r="I29" s="164">
        <v>89.2</v>
      </c>
      <c r="J29" s="164">
        <v>87.7</v>
      </c>
      <c r="K29" s="164">
        <v>89.5</v>
      </c>
      <c r="L29" s="165">
        <v>91</v>
      </c>
      <c r="M29" s="165">
        <v>93</v>
      </c>
      <c r="N29" s="165">
        <v>93.8</v>
      </c>
      <c r="O29" s="165">
        <v>95</v>
      </c>
      <c r="P29" s="165">
        <v>96.3</v>
      </c>
      <c r="Q29" s="165">
        <v>98.4</v>
      </c>
      <c r="R29" s="165">
        <v>99.7</v>
      </c>
      <c r="S29" s="165">
        <v>100.4</v>
      </c>
      <c r="T29" s="165">
        <v>100.5</v>
      </c>
      <c r="U29" s="165">
        <v>100.5</v>
      </c>
      <c r="V29" s="165">
        <v>76.13636363636364</v>
      </c>
      <c r="W29" s="166" t="s">
        <v>661</v>
      </c>
    </row>
    <row r="30" spans="1:23" ht="67.5" x14ac:dyDescent="0.25">
      <c r="A30" s="21" t="s">
        <v>662</v>
      </c>
      <c r="B30" s="162" t="s">
        <v>657</v>
      </c>
      <c r="C30" s="23" t="s">
        <v>629</v>
      </c>
      <c r="D30" s="32" t="s">
        <v>663</v>
      </c>
      <c r="E30" s="23" t="s">
        <v>631</v>
      </c>
      <c r="F30" s="23"/>
      <c r="G30" s="163">
        <v>0</v>
      </c>
      <c r="H30" s="121">
        <v>3</v>
      </c>
      <c r="I30" s="167">
        <v>0</v>
      </c>
      <c r="J30" s="167">
        <v>0</v>
      </c>
      <c r="K30" s="167">
        <v>0</v>
      </c>
      <c r="L30" s="168">
        <v>0</v>
      </c>
      <c r="M30" s="168">
        <v>0</v>
      </c>
      <c r="N30" s="168">
        <v>0</v>
      </c>
      <c r="O30" s="168">
        <v>0</v>
      </c>
      <c r="P30" s="168">
        <v>0</v>
      </c>
      <c r="Q30" s="168">
        <v>0</v>
      </c>
      <c r="R30" s="168">
        <v>0</v>
      </c>
      <c r="S30" s="168">
        <v>0</v>
      </c>
      <c r="T30" s="168">
        <v>0</v>
      </c>
      <c r="U30" s="168">
        <v>0</v>
      </c>
      <c r="V30" s="168">
        <v>0</v>
      </c>
      <c r="W30" s="166" t="s">
        <v>664</v>
      </c>
    </row>
    <row r="31" spans="1:23" ht="67.5" x14ac:dyDescent="0.25">
      <c r="A31" s="21" t="s">
        <v>665</v>
      </c>
      <c r="B31" s="162" t="s">
        <v>657</v>
      </c>
      <c r="C31" s="23" t="s">
        <v>666</v>
      </c>
      <c r="D31" s="23" t="s">
        <v>735</v>
      </c>
      <c r="E31" s="30" t="s">
        <v>667</v>
      </c>
      <c r="F31" s="24"/>
      <c r="G31" s="163">
        <v>1</v>
      </c>
      <c r="H31" s="121">
        <v>1</v>
      </c>
      <c r="I31" s="167">
        <v>0</v>
      </c>
      <c r="J31" s="167">
        <v>0</v>
      </c>
      <c r="K31" s="167">
        <v>0</v>
      </c>
      <c r="L31" s="168">
        <v>0</v>
      </c>
      <c r="M31" s="168">
        <v>0</v>
      </c>
      <c r="N31" s="168">
        <v>0</v>
      </c>
      <c r="O31" s="168">
        <v>0</v>
      </c>
      <c r="P31" s="168">
        <v>0</v>
      </c>
      <c r="Q31" s="168">
        <v>0</v>
      </c>
      <c r="R31" s="168">
        <v>0</v>
      </c>
      <c r="S31" s="168">
        <v>0.125</v>
      </c>
      <c r="T31" s="168">
        <v>0</v>
      </c>
      <c r="U31" s="168">
        <v>0</v>
      </c>
      <c r="V31" s="168">
        <v>0</v>
      </c>
      <c r="W31" s="166" t="s">
        <v>668</v>
      </c>
    </row>
    <row r="32" spans="1:23" ht="236.25" x14ac:dyDescent="0.25">
      <c r="A32" s="21" t="s">
        <v>669</v>
      </c>
      <c r="B32" s="162" t="s">
        <v>657</v>
      </c>
      <c r="C32" s="23" t="s">
        <v>670</v>
      </c>
      <c r="D32" s="23" t="s">
        <v>736</v>
      </c>
      <c r="E32" s="23" t="s">
        <v>671</v>
      </c>
      <c r="F32" s="23"/>
      <c r="G32" s="163">
        <v>10</v>
      </c>
      <c r="H32" s="121">
        <v>10</v>
      </c>
      <c r="I32" s="167">
        <v>0.1027222222222222</v>
      </c>
      <c r="J32" s="167">
        <v>0.10213888888888889</v>
      </c>
      <c r="K32" s="167">
        <v>6.1416666666666654E-2</v>
      </c>
      <c r="L32" s="168">
        <v>7.3527777777777775E-2</v>
      </c>
      <c r="M32" s="168">
        <v>5.8958333333333335E-2</v>
      </c>
      <c r="N32" s="168">
        <v>0.1007361111111111</v>
      </c>
      <c r="O32" s="168">
        <v>5.230555555555555E-2</v>
      </c>
      <c r="P32" s="168">
        <v>2.2333333333333337E-2</v>
      </c>
      <c r="Q32" s="168">
        <v>9.5416666666666664E-2</v>
      </c>
      <c r="R32" s="168">
        <v>2.9375000000000002E-2</v>
      </c>
      <c r="S32" s="168">
        <v>4.7611111111111111E-2</v>
      </c>
      <c r="T32" s="168">
        <v>8.4972222222222199E-2</v>
      </c>
      <c r="U32" s="168">
        <v>10</v>
      </c>
      <c r="V32" s="168">
        <v>100</v>
      </c>
      <c r="W32" s="23" t="s">
        <v>672</v>
      </c>
    </row>
    <row r="33" spans="1:23" ht="409.5" x14ac:dyDescent="0.25">
      <c r="A33" s="21" t="s">
        <v>673</v>
      </c>
      <c r="B33" s="162" t="s">
        <v>657</v>
      </c>
      <c r="C33" s="23" t="s">
        <v>674</v>
      </c>
      <c r="D33" s="23" t="s">
        <v>675</v>
      </c>
      <c r="E33" s="23" t="s">
        <v>676</v>
      </c>
      <c r="F33" s="23"/>
      <c r="G33" s="163">
        <v>29471</v>
      </c>
      <c r="H33" s="121">
        <v>24900</v>
      </c>
      <c r="I33" s="169">
        <v>245</v>
      </c>
      <c r="J33" s="169">
        <v>1477</v>
      </c>
      <c r="K33" s="169">
        <v>1178</v>
      </c>
      <c r="L33" s="170">
        <v>1631</v>
      </c>
      <c r="M33" s="170">
        <v>2058</v>
      </c>
      <c r="N33" s="170">
        <v>2021</v>
      </c>
      <c r="O33" s="170">
        <v>2426</v>
      </c>
      <c r="P33" s="170">
        <v>2106</v>
      </c>
      <c r="Q33" s="170">
        <v>3037</v>
      </c>
      <c r="R33" s="170">
        <v>2945</v>
      </c>
      <c r="S33" s="170">
        <v>2273</v>
      </c>
      <c r="T33" s="170">
        <v>2585</v>
      </c>
      <c r="U33" s="170">
        <v>23982</v>
      </c>
      <c r="V33" s="170">
        <v>0.96313253012048194</v>
      </c>
      <c r="W33" s="23" t="s">
        <v>677</v>
      </c>
    </row>
    <row r="34" spans="1:23" ht="67.5" x14ac:dyDescent="0.25">
      <c r="A34" s="21" t="s">
        <v>678</v>
      </c>
      <c r="B34" s="162" t="s">
        <v>657</v>
      </c>
      <c r="C34" s="23" t="s">
        <v>679</v>
      </c>
      <c r="D34" s="23" t="s">
        <v>680</v>
      </c>
      <c r="E34" s="30" t="s">
        <v>681</v>
      </c>
      <c r="F34" s="24"/>
      <c r="G34" s="163">
        <v>30509</v>
      </c>
      <c r="H34" s="121">
        <v>24900</v>
      </c>
      <c r="I34" s="169">
        <v>245</v>
      </c>
      <c r="J34" s="169">
        <v>1480</v>
      </c>
      <c r="K34" s="169">
        <v>1182</v>
      </c>
      <c r="L34" s="170">
        <v>1655</v>
      </c>
      <c r="M34" s="170">
        <v>2123</v>
      </c>
      <c r="N34" s="170">
        <v>2060</v>
      </c>
      <c r="O34" s="170">
        <v>2433</v>
      </c>
      <c r="P34" s="170">
        <v>2168</v>
      </c>
      <c r="Q34" s="170">
        <v>3054</v>
      </c>
      <c r="R34" s="170">
        <v>3028</v>
      </c>
      <c r="S34" s="170">
        <v>2275</v>
      </c>
      <c r="T34" s="170">
        <v>2671</v>
      </c>
      <c r="U34" s="170">
        <v>24374</v>
      </c>
      <c r="V34" s="170">
        <v>0.97887550200803208</v>
      </c>
      <c r="W34" s="166" t="s">
        <v>668</v>
      </c>
    </row>
    <row r="35" spans="1:23" ht="67.5" x14ac:dyDescent="0.25">
      <c r="A35" s="21" t="s">
        <v>682</v>
      </c>
      <c r="B35" s="162" t="s">
        <v>657</v>
      </c>
      <c r="C35" s="23" t="s">
        <v>683</v>
      </c>
      <c r="D35" s="23" t="s">
        <v>680</v>
      </c>
      <c r="E35" s="30" t="s">
        <v>681</v>
      </c>
      <c r="F35" s="24"/>
      <c r="G35" s="163">
        <v>462142</v>
      </c>
      <c r="H35" s="121">
        <v>332300</v>
      </c>
      <c r="I35" s="169">
        <v>1689</v>
      </c>
      <c r="J35" s="169">
        <v>11498</v>
      </c>
      <c r="K35" s="169">
        <v>11025</v>
      </c>
      <c r="L35" s="170">
        <v>41066</v>
      </c>
      <c r="M35" s="170">
        <v>26069</v>
      </c>
      <c r="N35" s="170">
        <v>27552</v>
      </c>
      <c r="O35" s="170">
        <v>30098</v>
      </c>
      <c r="P35" s="170">
        <v>26738</v>
      </c>
      <c r="Q35" s="170">
        <v>35031</v>
      </c>
      <c r="R35" s="170">
        <v>27637</v>
      </c>
      <c r="S35" s="170">
        <v>20999</v>
      </c>
      <c r="T35" s="170">
        <v>19907</v>
      </c>
      <c r="U35" s="170">
        <v>279309</v>
      </c>
      <c r="V35" s="170">
        <v>0.84053265121877818</v>
      </c>
      <c r="W35" s="166" t="s">
        <v>668</v>
      </c>
    </row>
    <row r="36" spans="1:23" ht="33.75" x14ac:dyDescent="0.25">
      <c r="A36" s="175" t="s">
        <v>684</v>
      </c>
      <c r="B36" s="176" t="s">
        <v>685</v>
      </c>
      <c r="C36" s="177" t="s">
        <v>4</v>
      </c>
      <c r="D36" s="177"/>
      <c r="E36" s="179"/>
      <c r="F36" s="179"/>
      <c r="G36" s="177"/>
      <c r="H36" s="178"/>
      <c r="I36" s="178"/>
      <c r="J36" s="178"/>
      <c r="K36" s="178"/>
      <c r="L36" s="178"/>
      <c r="M36" s="178"/>
      <c r="N36" s="178"/>
      <c r="O36" s="178"/>
      <c r="P36" s="178"/>
      <c r="Q36" s="178"/>
      <c r="R36" s="178"/>
      <c r="S36" s="178"/>
      <c r="T36" s="178"/>
      <c r="U36" s="178"/>
      <c r="V36" s="178"/>
      <c r="W36" s="178"/>
    </row>
    <row r="37" spans="1:23" ht="56.25" x14ac:dyDescent="0.25">
      <c r="A37" s="21" t="s">
        <v>686</v>
      </c>
      <c r="B37" s="162" t="s">
        <v>687</v>
      </c>
      <c r="C37" s="23" t="s">
        <v>688</v>
      </c>
      <c r="D37" s="23" t="s">
        <v>659</v>
      </c>
      <c r="E37" s="23" t="s">
        <v>660</v>
      </c>
      <c r="F37" s="23"/>
      <c r="G37" s="163">
        <v>93</v>
      </c>
      <c r="H37" s="121">
        <v>112.16666666666667</v>
      </c>
      <c r="I37" s="121">
        <v>77</v>
      </c>
      <c r="J37" s="164">
        <v>0</v>
      </c>
      <c r="K37" s="164">
        <v>0</v>
      </c>
      <c r="L37" s="165">
        <v>0</v>
      </c>
      <c r="M37" s="165">
        <v>0</v>
      </c>
      <c r="N37" s="165">
        <v>0</v>
      </c>
      <c r="O37" s="165">
        <v>0</v>
      </c>
      <c r="P37" s="165">
        <v>0</v>
      </c>
      <c r="Q37" s="165">
        <v>0</v>
      </c>
      <c r="R37" s="165">
        <v>0</v>
      </c>
      <c r="S37" s="165">
        <v>0</v>
      </c>
      <c r="T37" s="165">
        <v>1</v>
      </c>
      <c r="U37" s="165">
        <v>1</v>
      </c>
      <c r="V37" s="165">
        <v>0.25</v>
      </c>
      <c r="W37" s="171" t="s">
        <v>689</v>
      </c>
    </row>
    <row r="38" spans="1:23" ht="45" x14ac:dyDescent="0.25">
      <c r="A38" s="21" t="s">
        <v>690</v>
      </c>
      <c r="B38" s="162" t="s">
        <v>687</v>
      </c>
      <c r="C38" s="23" t="s">
        <v>629</v>
      </c>
      <c r="D38" s="32" t="s">
        <v>663</v>
      </c>
      <c r="E38" s="23" t="s">
        <v>631</v>
      </c>
      <c r="F38" s="23"/>
      <c r="G38" s="163">
        <v>0</v>
      </c>
      <c r="H38" s="121">
        <v>4</v>
      </c>
      <c r="I38" s="121">
        <v>0</v>
      </c>
      <c r="J38" s="167">
        <v>0</v>
      </c>
      <c r="K38" s="167">
        <v>0</v>
      </c>
      <c r="L38" s="168">
        <v>0</v>
      </c>
      <c r="M38" s="168">
        <v>0</v>
      </c>
      <c r="N38" s="168">
        <v>0</v>
      </c>
      <c r="O38" s="168">
        <v>0</v>
      </c>
      <c r="P38" s="168">
        <v>0</v>
      </c>
      <c r="Q38" s="168">
        <v>0</v>
      </c>
      <c r="R38" s="168">
        <v>0</v>
      </c>
      <c r="S38" s="168">
        <v>0</v>
      </c>
      <c r="T38" s="168">
        <v>0</v>
      </c>
      <c r="U38" s="168">
        <v>0</v>
      </c>
      <c r="V38" s="168">
        <v>0.25</v>
      </c>
      <c r="W38" s="171" t="s">
        <v>689</v>
      </c>
    </row>
    <row r="39" spans="1:23" ht="45" x14ac:dyDescent="0.25">
      <c r="A39" s="21" t="s">
        <v>691</v>
      </c>
      <c r="B39" s="162" t="s">
        <v>687</v>
      </c>
      <c r="C39" s="23" t="s">
        <v>666</v>
      </c>
      <c r="D39" s="23" t="s">
        <v>735</v>
      </c>
      <c r="E39" s="30" t="s">
        <v>667</v>
      </c>
      <c r="F39" s="24"/>
      <c r="G39" s="163">
        <v>1</v>
      </c>
      <c r="H39" s="121">
        <v>1</v>
      </c>
      <c r="I39" s="121">
        <v>0</v>
      </c>
      <c r="J39" s="167">
        <v>0</v>
      </c>
      <c r="K39" s="167">
        <v>0</v>
      </c>
      <c r="L39" s="168">
        <v>0</v>
      </c>
      <c r="M39" s="168">
        <v>0</v>
      </c>
      <c r="N39" s="168">
        <v>0</v>
      </c>
      <c r="O39" s="168">
        <v>0</v>
      </c>
      <c r="P39" s="168">
        <v>0</v>
      </c>
      <c r="Q39" s="168">
        <v>0</v>
      </c>
      <c r="R39" s="168">
        <v>0</v>
      </c>
      <c r="S39" s="168">
        <v>0</v>
      </c>
      <c r="T39" s="168">
        <v>0</v>
      </c>
      <c r="U39" s="168">
        <v>0</v>
      </c>
      <c r="V39" s="168">
        <v>0</v>
      </c>
      <c r="W39" s="171" t="s">
        <v>668</v>
      </c>
    </row>
    <row r="40" spans="1:23" ht="90" x14ac:dyDescent="0.25">
      <c r="A40" s="21" t="s">
        <v>692</v>
      </c>
      <c r="B40" s="162" t="s">
        <v>687</v>
      </c>
      <c r="C40" s="23" t="s">
        <v>670</v>
      </c>
      <c r="D40" s="23" t="s">
        <v>736</v>
      </c>
      <c r="E40" s="23" t="s">
        <v>671</v>
      </c>
      <c r="F40" s="23"/>
      <c r="G40" s="163">
        <v>5</v>
      </c>
      <c r="H40" s="121">
        <v>6</v>
      </c>
      <c r="I40" s="121">
        <v>0.33888888888888891</v>
      </c>
      <c r="J40" s="167">
        <v>1.05</v>
      </c>
      <c r="K40" s="167">
        <v>0.25198412698412698</v>
      </c>
      <c r="L40" s="168">
        <v>0.33888888888888891</v>
      </c>
      <c r="M40" s="168">
        <v>0</v>
      </c>
      <c r="N40" s="168">
        <v>0.25</v>
      </c>
      <c r="O40" s="168">
        <v>5.5555555555555552E-2</v>
      </c>
      <c r="P40" s="168">
        <v>0.33333333333333337</v>
      </c>
      <c r="Q40" s="168">
        <v>0</v>
      </c>
      <c r="R40" s="168">
        <v>0</v>
      </c>
      <c r="S40" s="168">
        <v>0.125</v>
      </c>
      <c r="T40" s="168">
        <v>0</v>
      </c>
      <c r="U40" s="168">
        <v>6</v>
      </c>
      <c r="V40" s="168">
        <v>100</v>
      </c>
      <c r="W40" s="171">
        <v>0</v>
      </c>
    </row>
    <row r="41" spans="1:23" ht="202.5" x14ac:dyDescent="0.25">
      <c r="A41" s="21" t="s">
        <v>693</v>
      </c>
      <c r="B41" s="162" t="s">
        <v>687</v>
      </c>
      <c r="C41" s="23" t="s">
        <v>674</v>
      </c>
      <c r="D41" s="23" t="s">
        <v>675</v>
      </c>
      <c r="E41" s="23" t="s">
        <v>676</v>
      </c>
      <c r="F41" s="23"/>
      <c r="G41" s="172">
        <v>4370</v>
      </c>
      <c r="H41" s="121">
        <v>4333</v>
      </c>
      <c r="I41" s="121">
        <v>458</v>
      </c>
      <c r="J41" s="164">
        <v>267</v>
      </c>
      <c r="K41" s="164">
        <v>327</v>
      </c>
      <c r="L41" s="165">
        <v>458</v>
      </c>
      <c r="M41" s="165">
        <v>636</v>
      </c>
      <c r="N41" s="165">
        <v>310</v>
      </c>
      <c r="O41" s="165">
        <v>166</v>
      </c>
      <c r="P41" s="165">
        <v>223</v>
      </c>
      <c r="Q41" s="165">
        <v>193</v>
      </c>
      <c r="R41" s="165">
        <v>169</v>
      </c>
      <c r="S41" s="165">
        <v>226</v>
      </c>
      <c r="T41" s="165">
        <v>100</v>
      </c>
      <c r="U41" s="165">
        <v>3207</v>
      </c>
      <c r="V41" s="165">
        <v>0.74013385645049623</v>
      </c>
      <c r="W41" s="23" t="s">
        <v>694</v>
      </c>
    </row>
    <row r="42" spans="1:23" ht="45" x14ac:dyDescent="0.25">
      <c r="A42" s="21" t="s">
        <v>695</v>
      </c>
      <c r="B42" s="162" t="s">
        <v>687</v>
      </c>
      <c r="C42" s="23" t="s">
        <v>696</v>
      </c>
      <c r="D42" s="23" t="s">
        <v>680</v>
      </c>
      <c r="E42" s="30" t="s">
        <v>681</v>
      </c>
      <c r="F42" s="24"/>
      <c r="G42" s="172">
        <v>4767</v>
      </c>
      <c r="H42" s="121">
        <v>4333</v>
      </c>
      <c r="I42" s="121">
        <v>564</v>
      </c>
      <c r="J42" s="164">
        <v>470</v>
      </c>
      <c r="K42" s="164">
        <v>822</v>
      </c>
      <c r="L42" s="165">
        <v>564</v>
      </c>
      <c r="M42" s="165">
        <v>549</v>
      </c>
      <c r="N42" s="165">
        <v>455</v>
      </c>
      <c r="O42" s="165">
        <v>240</v>
      </c>
      <c r="P42" s="165">
        <v>308</v>
      </c>
      <c r="Q42" s="165">
        <v>263</v>
      </c>
      <c r="R42" s="165">
        <v>191</v>
      </c>
      <c r="S42" s="165">
        <v>289</v>
      </c>
      <c r="T42" s="165">
        <v>152</v>
      </c>
      <c r="U42" s="165">
        <v>4525</v>
      </c>
      <c r="V42" s="165">
        <v>1.0443111008539119</v>
      </c>
      <c r="W42" s="171">
        <v>0</v>
      </c>
    </row>
    <row r="43" spans="1:23" ht="45" x14ac:dyDescent="0.25">
      <c r="A43" s="21" t="s">
        <v>697</v>
      </c>
      <c r="B43" s="162" t="s">
        <v>687</v>
      </c>
      <c r="C43" s="23" t="s">
        <v>698</v>
      </c>
      <c r="D43" s="23" t="s">
        <v>699</v>
      </c>
      <c r="E43" s="30" t="s">
        <v>700</v>
      </c>
      <c r="F43" s="24"/>
      <c r="G43" s="172">
        <v>17431</v>
      </c>
      <c r="H43" s="121">
        <v>13458</v>
      </c>
      <c r="I43" s="121">
        <v>2488</v>
      </c>
      <c r="J43" s="164">
        <v>1782</v>
      </c>
      <c r="K43" s="164">
        <v>2274</v>
      </c>
      <c r="L43" s="165">
        <v>2488</v>
      </c>
      <c r="M43" s="165">
        <v>2275</v>
      </c>
      <c r="N43" s="165">
        <v>1579</v>
      </c>
      <c r="O43" s="165">
        <v>862</v>
      </c>
      <c r="P43" s="165">
        <v>1073</v>
      </c>
      <c r="Q43" s="165">
        <v>888</v>
      </c>
      <c r="R43" s="165">
        <v>624</v>
      </c>
      <c r="S43" s="165">
        <v>998</v>
      </c>
      <c r="T43" s="165">
        <v>480</v>
      </c>
      <c r="U43" s="165">
        <v>16136</v>
      </c>
      <c r="V43" s="165">
        <v>1.198989448655075</v>
      </c>
      <c r="W43" s="171">
        <v>4</v>
      </c>
    </row>
    <row r="44" spans="1:23" ht="67.5" x14ac:dyDescent="0.25">
      <c r="A44" s="173" t="s">
        <v>701</v>
      </c>
      <c r="B44" s="66" t="s">
        <v>702</v>
      </c>
      <c r="C44" s="18" t="s">
        <v>4</v>
      </c>
      <c r="D44" s="18"/>
      <c r="E44" s="98"/>
      <c r="F44" s="98"/>
      <c r="G44" s="98"/>
      <c r="H44" s="118"/>
      <c r="I44" s="118"/>
      <c r="J44" s="118"/>
      <c r="K44" s="118"/>
      <c r="L44" s="118"/>
      <c r="M44" s="118"/>
      <c r="N44" s="118"/>
      <c r="O44" s="118"/>
      <c r="P44" s="118"/>
      <c r="Q44" s="118"/>
      <c r="R44" s="118"/>
      <c r="S44" s="118"/>
      <c r="T44" s="118"/>
      <c r="U44" s="118"/>
      <c r="V44" s="118"/>
      <c r="W44" s="118">
        <v>0</v>
      </c>
    </row>
    <row r="45" spans="1:23" ht="67.5" x14ac:dyDescent="0.25">
      <c r="A45" s="21" t="s">
        <v>703</v>
      </c>
      <c r="B45" s="162" t="s">
        <v>702</v>
      </c>
      <c r="C45" s="23" t="s">
        <v>704</v>
      </c>
      <c r="D45" s="23" t="s">
        <v>659</v>
      </c>
      <c r="E45" s="23" t="s">
        <v>660</v>
      </c>
      <c r="F45" s="23"/>
      <c r="G45" s="163">
        <v>87</v>
      </c>
      <c r="H45" s="121">
        <v>121.25</v>
      </c>
      <c r="I45" s="121">
        <v>86.5</v>
      </c>
      <c r="J45" s="121">
        <v>86.5</v>
      </c>
      <c r="K45" s="121">
        <v>78</v>
      </c>
      <c r="L45" s="121">
        <v>78</v>
      </c>
      <c r="M45" s="121">
        <v>83.25</v>
      </c>
      <c r="N45" s="121">
        <v>96.75</v>
      </c>
      <c r="O45" s="121">
        <v>96.75</v>
      </c>
      <c r="P45" s="121">
        <v>96.75</v>
      </c>
      <c r="Q45" s="121">
        <v>96.75</v>
      </c>
      <c r="R45" s="121">
        <v>96.75</v>
      </c>
      <c r="S45" s="121">
        <v>105</v>
      </c>
      <c r="T45" s="121">
        <v>106</v>
      </c>
      <c r="U45" s="121">
        <v>106</v>
      </c>
      <c r="V45" s="164">
        <v>100</v>
      </c>
      <c r="W45" s="171">
        <v>0</v>
      </c>
    </row>
    <row r="46" spans="1:23" ht="90" x14ac:dyDescent="0.25">
      <c r="A46" s="21" t="s">
        <v>705</v>
      </c>
      <c r="B46" s="162" t="s">
        <v>702</v>
      </c>
      <c r="C46" s="23" t="s">
        <v>629</v>
      </c>
      <c r="D46" s="32" t="s">
        <v>663</v>
      </c>
      <c r="E46" s="23" t="s">
        <v>631</v>
      </c>
      <c r="F46" s="23"/>
      <c r="G46" s="163">
        <v>0</v>
      </c>
      <c r="H46" s="121">
        <v>1</v>
      </c>
      <c r="I46" s="121">
        <v>0</v>
      </c>
      <c r="J46" s="121">
        <v>0</v>
      </c>
      <c r="K46" s="121">
        <v>0</v>
      </c>
      <c r="L46" s="121">
        <v>0</v>
      </c>
      <c r="M46" s="121">
        <v>0</v>
      </c>
      <c r="N46" s="121">
        <v>0</v>
      </c>
      <c r="O46" s="121">
        <v>0</v>
      </c>
      <c r="P46" s="121">
        <v>0</v>
      </c>
      <c r="Q46" s="121">
        <v>1</v>
      </c>
      <c r="R46" s="121">
        <v>0</v>
      </c>
      <c r="S46" s="121">
        <v>0</v>
      </c>
      <c r="T46" s="121">
        <v>0</v>
      </c>
      <c r="U46" s="121">
        <v>1</v>
      </c>
      <c r="V46" s="167">
        <v>0</v>
      </c>
      <c r="W46" s="23" t="s">
        <v>706</v>
      </c>
    </row>
    <row r="47" spans="1:23" ht="67.5" x14ac:dyDescent="0.25">
      <c r="A47" s="21" t="s">
        <v>707</v>
      </c>
      <c r="B47" s="162" t="s">
        <v>702</v>
      </c>
      <c r="C47" s="23" t="s">
        <v>708</v>
      </c>
      <c r="D47" s="23" t="s">
        <v>735</v>
      </c>
      <c r="E47" s="23" t="s">
        <v>667</v>
      </c>
      <c r="F47" s="24"/>
      <c r="G47" s="163"/>
      <c r="H47" s="121">
        <v>0</v>
      </c>
      <c r="I47" s="121">
        <v>0</v>
      </c>
      <c r="J47" s="121">
        <v>0</v>
      </c>
      <c r="K47" s="121">
        <v>0</v>
      </c>
      <c r="L47" s="121">
        <v>0</v>
      </c>
      <c r="M47" s="121">
        <v>0</v>
      </c>
      <c r="N47" s="121">
        <v>0</v>
      </c>
      <c r="O47" s="121">
        <v>0</v>
      </c>
      <c r="P47" s="121">
        <v>0</v>
      </c>
      <c r="Q47" s="121">
        <v>0</v>
      </c>
      <c r="R47" s="121">
        <v>0</v>
      </c>
      <c r="S47" s="121">
        <v>0</v>
      </c>
      <c r="T47" s="121">
        <v>0</v>
      </c>
      <c r="U47" s="121">
        <v>0</v>
      </c>
      <c r="V47" s="169"/>
      <c r="W47" s="171" t="s">
        <v>668</v>
      </c>
    </row>
    <row r="48" spans="1:23" ht="67.5" x14ac:dyDescent="0.25">
      <c r="A48" s="21" t="s">
        <v>709</v>
      </c>
      <c r="B48" s="162" t="s">
        <v>702</v>
      </c>
      <c r="C48" s="23" t="s">
        <v>710</v>
      </c>
      <c r="D48" s="23" t="s">
        <v>735</v>
      </c>
      <c r="E48" s="23" t="s">
        <v>711</v>
      </c>
      <c r="F48" s="23"/>
      <c r="G48" s="163">
        <v>1</v>
      </c>
      <c r="H48" s="121">
        <v>1</v>
      </c>
      <c r="I48" s="121">
        <v>0</v>
      </c>
      <c r="J48" s="121">
        <v>0</v>
      </c>
      <c r="K48" s="121">
        <v>0</v>
      </c>
      <c r="L48" s="121">
        <v>0</v>
      </c>
      <c r="M48" s="121">
        <v>0</v>
      </c>
      <c r="N48" s="121">
        <v>0</v>
      </c>
      <c r="O48" s="121">
        <v>6.6666666666666666E-2</v>
      </c>
      <c r="P48" s="121">
        <v>0</v>
      </c>
      <c r="Q48" s="121">
        <v>0</v>
      </c>
      <c r="R48" s="121">
        <v>0</v>
      </c>
      <c r="S48" s="121">
        <v>0</v>
      </c>
      <c r="T48" s="121">
        <v>0</v>
      </c>
      <c r="U48" s="121">
        <v>0</v>
      </c>
      <c r="V48" s="167">
        <v>10</v>
      </c>
      <c r="W48" s="171" t="s">
        <v>712</v>
      </c>
    </row>
    <row r="49" spans="1:27" ht="90" x14ac:dyDescent="0.25">
      <c r="A49" s="21" t="s">
        <v>713</v>
      </c>
      <c r="B49" s="162" t="s">
        <v>702</v>
      </c>
      <c r="C49" s="23" t="s">
        <v>670</v>
      </c>
      <c r="D49" s="23" t="s">
        <v>736</v>
      </c>
      <c r="E49" s="23" t="s">
        <v>671</v>
      </c>
      <c r="F49" s="23"/>
      <c r="G49" s="163">
        <v>0</v>
      </c>
      <c r="H49" s="121">
        <v>1</v>
      </c>
      <c r="I49" s="121">
        <v>0.25</v>
      </c>
      <c r="J49" s="121">
        <v>0</v>
      </c>
      <c r="K49" s="121">
        <v>0</v>
      </c>
      <c r="L49" s="121">
        <v>0</v>
      </c>
      <c r="M49" s="121">
        <v>0</v>
      </c>
      <c r="N49" s="121">
        <v>7.1428571428571425E-2</v>
      </c>
      <c r="O49" s="121">
        <v>0</v>
      </c>
      <c r="P49" s="121">
        <v>1.7857142857142856E-2</v>
      </c>
      <c r="Q49" s="121">
        <v>0</v>
      </c>
      <c r="R49" s="121">
        <v>3.9445628997867799E-2</v>
      </c>
      <c r="S49" s="121">
        <v>0.25426439232409381</v>
      </c>
      <c r="T49" s="121">
        <v>1.4925373134328358E-2</v>
      </c>
      <c r="U49" s="121">
        <v>1</v>
      </c>
      <c r="V49" s="167">
        <v>0.68281522713335541</v>
      </c>
      <c r="W49" s="171" t="s">
        <v>668</v>
      </c>
    </row>
    <row r="50" spans="1:27" ht="67.5" x14ac:dyDescent="0.25">
      <c r="A50" s="21" t="s">
        <v>714</v>
      </c>
      <c r="B50" s="162" t="s">
        <v>702</v>
      </c>
      <c r="C50" s="23" t="s">
        <v>674</v>
      </c>
      <c r="D50" s="23" t="s">
        <v>675</v>
      </c>
      <c r="E50" s="23" t="s">
        <v>676</v>
      </c>
      <c r="F50" s="23"/>
      <c r="G50" s="163">
        <v>727</v>
      </c>
      <c r="H50" s="121">
        <v>1500</v>
      </c>
      <c r="I50" s="121">
        <v>0</v>
      </c>
      <c r="J50" s="121">
        <v>15</v>
      </c>
      <c r="K50" s="121">
        <v>0</v>
      </c>
      <c r="L50" s="121">
        <v>33</v>
      </c>
      <c r="M50" s="121">
        <v>57</v>
      </c>
      <c r="N50" s="121">
        <v>33</v>
      </c>
      <c r="O50" s="121">
        <v>66</v>
      </c>
      <c r="P50" s="121">
        <v>63</v>
      </c>
      <c r="Q50" s="121">
        <v>115</v>
      </c>
      <c r="R50" s="121">
        <v>76</v>
      </c>
      <c r="S50" s="121">
        <v>55</v>
      </c>
      <c r="T50" s="121">
        <v>66</v>
      </c>
      <c r="U50" s="121">
        <v>579</v>
      </c>
      <c r="V50" s="164">
        <v>38.6</v>
      </c>
      <c r="W50" s="171" t="s">
        <v>668</v>
      </c>
    </row>
    <row r="51" spans="1:27" ht="67.5" x14ac:dyDescent="0.25">
      <c r="A51" s="21" t="s">
        <v>715</v>
      </c>
      <c r="B51" s="162" t="s">
        <v>702</v>
      </c>
      <c r="C51" s="23" t="s">
        <v>716</v>
      </c>
      <c r="D51" s="23" t="s">
        <v>680</v>
      </c>
      <c r="E51" s="23" t="s">
        <v>681</v>
      </c>
      <c r="F51" s="24"/>
      <c r="G51" s="163">
        <v>938</v>
      </c>
      <c r="H51" s="121">
        <v>1500</v>
      </c>
      <c r="I51" s="121">
        <v>0</v>
      </c>
      <c r="J51" s="121">
        <v>97</v>
      </c>
      <c r="K51" s="121">
        <v>0</v>
      </c>
      <c r="L51" s="121">
        <v>83</v>
      </c>
      <c r="M51" s="121">
        <v>58</v>
      </c>
      <c r="N51" s="121">
        <v>34</v>
      </c>
      <c r="O51" s="121">
        <v>77</v>
      </c>
      <c r="P51" s="121">
        <v>138</v>
      </c>
      <c r="Q51" s="121">
        <v>161</v>
      </c>
      <c r="R51" s="121">
        <v>126</v>
      </c>
      <c r="S51" s="121">
        <v>81</v>
      </c>
      <c r="T51" s="121">
        <v>131</v>
      </c>
      <c r="U51" s="121">
        <v>986</v>
      </c>
      <c r="V51" s="164">
        <v>65.733333333333334</v>
      </c>
      <c r="W51" s="171" t="s">
        <v>668</v>
      </c>
    </row>
    <row r="52" spans="1:27" ht="67.5" x14ac:dyDescent="0.25">
      <c r="A52" s="21" t="s">
        <v>717</v>
      </c>
      <c r="B52" s="162" t="s">
        <v>702</v>
      </c>
      <c r="C52" s="23" t="s">
        <v>718</v>
      </c>
      <c r="D52" s="23" t="s">
        <v>699</v>
      </c>
      <c r="E52" s="23" t="s">
        <v>700</v>
      </c>
      <c r="F52" s="24"/>
      <c r="G52" s="163">
        <v>1800</v>
      </c>
      <c r="H52" s="121">
        <v>2894.19</v>
      </c>
      <c r="I52" s="121">
        <v>0</v>
      </c>
      <c r="J52" s="121">
        <v>169</v>
      </c>
      <c r="K52" s="121">
        <v>0</v>
      </c>
      <c r="L52" s="121">
        <v>164</v>
      </c>
      <c r="M52" s="121">
        <v>98</v>
      </c>
      <c r="N52" s="121">
        <v>62</v>
      </c>
      <c r="O52" s="121">
        <v>147</v>
      </c>
      <c r="P52" s="121">
        <v>284</v>
      </c>
      <c r="Q52" s="121">
        <v>313</v>
      </c>
      <c r="R52" s="121">
        <v>266</v>
      </c>
      <c r="S52" s="121">
        <v>172</v>
      </c>
      <c r="T52" s="121">
        <v>226</v>
      </c>
      <c r="U52" s="121">
        <v>1901</v>
      </c>
      <c r="V52" s="164">
        <v>65.683317266661831</v>
      </c>
      <c r="W52" s="171" t="s">
        <v>668</v>
      </c>
    </row>
    <row r="53" spans="1:27" ht="90" x14ac:dyDescent="0.25">
      <c r="A53" s="173" t="s">
        <v>719</v>
      </c>
      <c r="B53" s="66" t="s">
        <v>720</v>
      </c>
      <c r="C53" s="18" t="s">
        <v>4</v>
      </c>
      <c r="D53" s="18"/>
      <c r="E53" s="98"/>
      <c r="F53" s="98"/>
      <c r="G53" s="118"/>
      <c r="H53" s="118"/>
      <c r="I53" s="118"/>
      <c r="J53" s="118"/>
      <c r="K53" s="118"/>
      <c r="L53" s="118"/>
      <c r="M53" s="118"/>
      <c r="N53" s="118"/>
      <c r="O53" s="118"/>
      <c r="P53" s="118"/>
      <c r="Q53" s="118"/>
      <c r="R53" s="118"/>
      <c r="S53" s="118"/>
      <c r="T53" s="118"/>
      <c r="U53" s="118"/>
      <c r="V53" s="118"/>
      <c r="W53" s="118"/>
    </row>
    <row r="54" spans="1:27" ht="101.25" x14ac:dyDescent="0.25">
      <c r="A54" s="21" t="s">
        <v>721</v>
      </c>
      <c r="B54" s="162" t="s">
        <v>720</v>
      </c>
      <c r="C54" s="23" t="s">
        <v>722</v>
      </c>
      <c r="D54" s="23" t="s">
        <v>659</v>
      </c>
      <c r="E54" s="23" t="s">
        <v>660</v>
      </c>
      <c r="F54" s="23"/>
      <c r="G54" s="27">
        <v>90</v>
      </c>
      <c r="H54" s="121">
        <v>135</v>
      </c>
      <c r="I54" s="121">
        <v>64</v>
      </c>
      <c r="J54" s="121">
        <v>60.25</v>
      </c>
      <c r="K54" s="121">
        <v>65</v>
      </c>
      <c r="L54" s="121">
        <v>67.25</v>
      </c>
      <c r="M54" s="121">
        <v>71.25</v>
      </c>
      <c r="N54" s="121">
        <v>73.75</v>
      </c>
      <c r="O54" s="121">
        <v>80.5</v>
      </c>
      <c r="P54" s="121">
        <v>81.75</v>
      </c>
      <c r="Q54" s="121">
        <v>84.75</v>
      </c>
      <c r="R54" s="121">
        <v>86.25</v>
      </c>
      <c r="S54" s="121">
        <v>87.75</v>
      </c>
      <c r="T54" s="121">
        <v>88.5</v>
      </c>
      <c r="U54" s="121">
        <v>88.5</v>
      </c>
      <c r="V54" s="174">
        <v>0.65555555555555556</v>
      </c>
      <c r="W54" s="171" t="s">
        <v>668</v>
      </c>
    </row>
    <row r="55" spans="1:27" ht="101.25" x14ac:dyDescent="0.25">
      <c r="A55" s="21" t="s">
        <v>723</v>
      </c>
      <c r="B55" s="162" t="s">
        <v>720</v>
      </c>
      <c r="C55" s="23" t="s">
        <v>724</v>
      </c>
      <c r="D55" s="23" t="s">
        <v>663</v>
      </c>
      <c r="E55" s="181" t="s">
        <v>631</v>
      </c>
      <c r="F55" s="181"/>
      <c r="G55" s="180">
        <v>0</v>
      </c>
      <c r="H55" s="121">
        <v>0</v>
      </c>
      <c r="I55" s="121">
        <v>0</v>
      </c>
      <c r="J55" s="121">
        <v>0</v>
      </c>
      <c r="K55" s="121">
        <v>0</v>
      </c>
      <c r="L55" s="121">
        <v>0</v>
      </c>
      <c r="M55" s="121">
        <v>0</v>
      </c>
      <c r="N55" s="121">
        <v>0</v>
      </c>
      <c r="O55" s="121">
        <v>0</v>
      </c>
      <c r="P55" s="121">
        <v>0</v>
      </c>
      <c r="Q55" s="121">
        <v>0</v>
      </c>
      <c r="R55" s="121">
        <v>0</v>
      </c>
      <c r="S55" s="121">
        <v>0</v>
      </c>
      <c r="T55" s="121">
        <v>0</v>
      </c>
      <c r="U55" s="121">
        <v>0</v>
      </c>
      <c r="V55" s="174" t="e">
        <v>#DIV/0!</v>
      </c>
      <c r="W55" s="23" t="s">
        <v>725</v>
      </c>
    </row>
    <row r="56" spans="1:27" ht="101.25" x14ac:dyDescent="0.25">
      <c r="A56" s="21" t="s">
        <v>726</v>
      </c>
      <c r="B56" s="162" t="s">
        <v>720</v>
      </c>
      <c r="C56" s="23" t="s">
        <v>666</v>
      </c>
      <c r="D56" s="23" t="s">
        <v>735</v>
      </c>
      <c r="E56" s="30" t="s">
        <v>667</v>
      </c>
      <c r="F56" s="24"/>
      <c r="G56" s="27">
        <v>0</v>
      </c>
      <c r="H56" s="121">
        <v>0.5</v>
      </c>
      <c r="I56" s="121">
        <v>2.5000000000000001E-2</v>
      </c>
      <c r="J56" s="121">
        <v>0</v>
      </c>
      <c r="K56" s="121">
        <v>0</v>
      </c>
      <c r="L56" s="121">
        <v>0</v>
      </c>
      <c r="M56" s="121">
        <v>0</v>
      </c>
      <c r="N56" s="121">
        <v>0</v>
      </c>
      <c r="O56" s="121">
        <v>0</v>
      </c>
      <c r="P56" s="121">
        <v>0</v>
      </c>
      <c r="Q56" s="121">
        <v>0</v>
      </c>
      <c r="R56" s="121">
        <v>0</v>
      </c>
      <c r="S56" s="121">
        <v>0</v>
      </c>
      <c r="T56" s="121">
        <v>0</v>
      </c>
      <c r="U56" s="121">
        <v>0</v>
      </c>
      <c r="V56" s="165">
        <v>0</v>
      </c>
      <c r="W56" s="171" t="s">
        <v>668</v>
      </c>
    </row>
    <row r="57" spans="1:27" ht="101.25" x14ac:dyDescent="0.25">
      <c r="A57" s="21"/>
      <c r="B57" s="162" t="s">
        <v>720</v>
      </c>
      <c r="C57" s="23" t="s">
        <v>727</v>
      </c>
      <c r="D57" s="23" t="s">
        <v>735</v>
      </c>
      <c r="E57" s="30" t="s">
        <v>667</v>
      </c>
      <c r="F57" s="24"/>
      <c r="G57" s="27">
        <v>0</v>
      </c>
      <c r="H57" s="121">
        <v>0</v>
      </c>
      <c r="I57" s="121">
        <v>0</v>
      </c>
      <c r="J57" s="121">
        <v>0</v>
      </c>
      <c r="K57" s="121">
        <v>0</v>
      </c>
      <c r="L57" s="121">
        <v>0</v>
      </c>
      <c r="M57" s="121">
        <v>0</v>
      </c>
      <c r="N57" s="121">
        <v>0</v>
      </c>
      <c r="O57" s="121">
        <v>0</v>
      </c>
      <c r="P57" s="121">
        <v>0</v>
      </c>
      <c r="Q57" s="121">
        <v>0</v>
      </c>
      <c r="R57" s="121">
        <v>0</v>
      </c>
      <c r="S57" s="121">
        <v>0</v>
      </c>
      <c r="T57" s="121">
        <v>0</v>
      </c>
      <c r="U57" s="121">
        <v>0</v>
      </c>
      <c r="V57" s="165">
        <v>0</v>
      </c>
      <c r="W57" s="171"/>
    </row>
    <row r="58" spans="1:27" ht="101.25" x14ac:dyDescent="0.25">
      <c r="A58" s="21" t="s">
        <v>728</v>
      </c>
      <c r="B58" s="162" t="s">
        <v>720</v>
      </c>
      <c r="C58" s="23" t="s">
        <v>670</v>
      </c>
      <c r="D58" s="23" t="s">
        <v>736</v>
      </c>
      <c r="E58" s="23" t="s">
        <v>671</v>
      </c>
      <c r="F58" s="23"/>
      <c r="G58" s="27">
        <v>1</v>
      </c>
      <c r="H58" s="121">
        <v>0.5</v>
      </c>
      <c r="I58" s="121">
        <v>0.12793880837359098</v>
      </c>
      <c r="J58" s="121">
        <v>4.5062908106386371E-2</v>
      </c>
      <c r="K58" s="121">
        <v>4.9608925695882211E-2</v>
      </c>
      <c r="L58" s="121">
        <v>7.6370824559230346E-2</v>
      </c>
      <c r="M58" s="121">
        <v>8.9494301994302E-2</v>
      </c>
      <c r="N58" s="121">
        <v>2.3153825508897972E-2</v>
      </c>
      <c r="O58" s="121">
        <v>4.3987158842231304E-2</v>
      </c>
      <c r="P58" s="121">
        <v>2.0850881539287339E-2</v>
      </c>
      <c r="Q58" s="121">
        <v>0.10362060778727444</v>
      </c>
      <c r="R58" s="121">
        <v>1.0327635327635329E-2</v>
      </c>
      <c r="S58" s="121">
        <v>0.13466972506827579</v>
      </c>
      <c r="T58" s="121">
        <v>6.4493785870597453E-2</v>
      </c>
      <c r="U58" s="121">
        <v>4</v>
      </c>
      <c r="V58" s="165">
        <v>8.5343368197412293</v>
      </c>
      <c r="W58" s="23" t="s">
        <v>729</v>
      </c>
    </row>
    <row r="59" spans="1:27" ht="101.25" x14ac:dyDescent="0.25">
      <c r="A59" s="21" t="s">
        <v>730</v>
      </c>
      <c r="B59" s="162" t="s">
        <v>720</v>
      </c>
      <c r="C59" s="23" t="s">
        <v>674</v>
      </c>
      <c r="D59" s="23" t="s">
        <v>675</v>
      </c>
      <c r="E59" s="23" t="s">
        <v>676</v>
      </c>
      <c r="F59" s="23"/>
      <c r="G59" s="27">
        <v>7116</v>
      </c>
      <c r="H59" s="121">
        <v>3000</v>
      </c>
      <c r="I59" s="121">
        <v>884</v>
      </c>
      <c r="J59" s="121">
        <v>41</v>
      </c>
      <c r="K59" s="121">
        <v>567</v>
      </c>
      <c r="L59" s="121">
        <v>245</v>
      </c>
      <c r="M59" s="121">
        <v>280</v>
      </c>
      <c r="N59" s="121">
        <v>367</v>
      </c>
      <c r="O59" s="121">
        <v>359</v>
      </c>
      <c r="P59" s="121">
        <v>367</v>
      </c>
      <c r="Q59" s="121">
        <v>424</v>
      </c>
      <c r="R59" s="121">
        <v>185</v>
      </c>
      <c r="S59" s="121">
        <v>442</v>
      </c>
      <c r="T59" s="121">
        <v>380</v>
      </c>
      <c r="U59" s="165">
        <v>4541</v>
      </c>
      <c r="V59" s="165">
        <v>75.646770727481723</v>
      </c>
      <c r="W59" s="171" t="s">
        <v>668</v>
      </c>
    </row>
    <row r="60" spans="1:27" ht="101.25" x14ac:dyDescent="0.25">
      <c r="A60" s="21" t="s">
        <v>731</v>
      </c>
      <c r="B60" s="162" t="s">
        <v>720</v>
      </c>
      <c r="C60" s="23" t="s">
        <v>732</v>
      </c>
      <c r="D60" s="23" t="s">
        <v>680</v>
      </c>
      <c r="E60" s="29" t="s">
        <v>681</v>
      </c>
      <c r="F60" s="182"/>
      <c r="G60" s="27">
        <v>7392</v>
      </c>
      <c r="H60" s="121">
        <v>3000</v>
      </c>
      <c r="I60" s="121">
        <v>884</v>
      </c>
      <c r="J60" s="121">
        <v>170</v>
      </c>
      <c r="K60" s="121">
        <v>791</v>
      </c>
      <c r="L60" s="121">
        <v>634</v>
      </c>
      <c r="M60" s="121">
        <v>378</v>
      </c>
      <c r="N60" s="121">
        <v>783</v>
      </c>
      <c r="O60" s="121">
        <v>1384</v>
      </c>
      <c r="P60" s="121">
        <v>711</v>
      </c>
      <c r="Q60" s="121">
        <v>809</v>
      </c>
      <c r="R60" s="121">
        <v>1046</v>
      </c>
      <c r="S60" s="121">
        <v>1091</v>
      </c>
      <c r="T60" s="121">
        <v>790</v>
      </c>
      <c r="U60" s="165">
        <v>9471</v>
      </c>
      <c r="V60" s="165">
        <v>157.77374269103268</v>
      </c>
      <c r="W60" s="171" t="s">
        <v>668</v>
      </c>
    </row>
    <row r="61" spans="1:27" ht="101.25" x14ac:dyDescent="0.25">
      <c r="A61" s="21" t="s">
        <v>733</v>
      </c>
      <c r="B61" s="186" t="s">
        <v>720</v>
      </c>
      <c r="C61" s="23" t="s">
        <v>734</v>
      </c>
      <c r="D61" s="23" t="s">
        <v>699</v>
      </c>
      <c r="E61" s="23" t="s">
        <v>700</v>
      </c>
      <c r="F61" s="24"/>
      <c r="G61" s="27">
        <v>58217</v>
      </c>
      <c r="H61" s="121">
        <v>43000</v>
      </c>
      <c r="I61" s="121">
        <v>9211</v>
      </c>
      <c r="J61" s="121">
        <v>1342</v>
      </c>
      <c r="K61" s="121">
        <v>2298</v>
      </c>
      <c r="L61" s="121">
        <v>2390</v>
      </c>
      <c r="M61" s="121">
        <v>1379</v>
      </c>
      <c r="N61" s="121">
        <v>4075</v>
      </c>
      <c r="O61" s="121">
        <v>10395</v>
      </c>
      <c r="P61" s="121">
        <v>2440</v>
      </c>
      <c r="Q61" s="121">
        <v>4354</v>
      </c>
      <c r="R61" s="121">
        <v>3261</v>
      </c>
      <c r="S61" s="121">
        <v>7529</v>
      </c>
      <c r="T61" s="121">
        <v>11097</v>
      </c>
      <c r="U61" s="165">
        <v>59771</v>
      </c>
      <c r="V61" s="165">
        <v>118.85974506333645</v>
      </c>
      <c r="W61" s="171" t="s">
        <v>668</v>
      </c>
    </row>
    <row r="64" spans="1:27" x14ac:dyDescent="0.25">
      <c r="A64" s="195" t="s">
        <v>737</v>
      </c>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row>
    <row r="65" spans="1:27" x14ac:dyDescent="0.25">
      <c r="A65" s="513" t="s">
        <v>4</v>
      </c>
      <c r="B65" s="513" t="s">
        <v>549</v>
      </c>
      <c r="C65" s="513" t="s">
        <v>550</v>
      </c>
      <c r="D65" s="513" t="s">
        <v>5</v>
      </c>
      <c r="E65" s="513" t="s">
        <v>551</v>
      </c>
      <c r="F65" s="513" t="s">
        <v>6</v>
      </c>
      <c r="G65" s="513" t="s">
        <v>552</v>
      </c>
      <c r="H65" s="513" t="s">
        <v>7</v>
      </c>
      <c r="I65" s="523" t="s">
        <v>738</v>
      </c>
      <c r="J65" s="525" t="s">
        <v>554</v>
      </c>
      <c r="K65" s="526" t="s">
        <v>555</v>
      </c>
      <c r="L65" s="527"/>
      <c r="M65" s="528" t="s">
        <v>461</v>
      </c>
      <c r="N65" s="529"/>
      <c r="O65" s="529"/>
      <c r="P65" s="529"/>
      <c r="Q65" s="529"/>
      <c r="R65" s="529"/>
      <c r="S65" s="529"/>
      <c r="T65" s="529"/>
      <c r="U65" s="529"/>
      <c r="V65" s="529"/>
      <c r="W65" s="529"/>
      <c r="X65" s="530"/>
      <c r="Y65" s="517" t="s">
        <v>556</v>
      </c>
      <c r="Z65" s="519" t="s">
        <v>463</v>
      </c>
      <c r="AA65" s="521" t="s">
        <v>557</v>
      </c>
    </row>
    <row r="66" spans="1:27" x14ac:dyDescent="0.25">
      <c r="A66" s="513"/>
      <c r="B66" s="513"/>
      <c r="C66" s="513"/>
      <c r="D66" s="513"/>
      <c r="E66" s="513"/>
      <c r="F66" s="513"/>
      <c r="G66" s="513"/>
      <c r="H66" s="513"/>
      <c r="I66" s="524"/>
      <c r="J66" s="525"/>
      <c r="K66" s="197" t="s">
        <v>44</v>
      </c>
      <c r="L66" s="197" t="s">
        <v>45</v>
      </c>
      <c r="M66" s="198" t="s">
        <v>465</v>
      </c>
      <c r="N66" s="198" t="s">
        <v>466</v>
      </c>
      <c r="O66" s="198" t="s">
        <v>467</v>
      </c>
      <c r="P66" s="198" t="s">
        <v>468</v>
      </c>
      <c r="Q66" s="198" t="s">
        <v>469</v>
      </c>
      <c r="R66" s="198" t="s">
        <v>470</v>
      </c>
      <c r="S66" s="198" t="s">
        <v>471</v>
      </c>
      <c r="T66" s="198" t="s">
        <v>472</v>
      </c>
      <c r="U66" s="198" t="s">
        <v>473</v>
      </c>
      <c r="V66" s="198" t="s">
        <v>474</v>
      </c>
      <c r="W66" s="198" t="s">
        <v>475</v>
      </c>
      <c r="X66" s="198" t="s">
        <v>476</v>
      </c>
      <c r="Y66" s="518"/>
      <c r="Z66" s="520"/>
      <c r="AA66" s="522"/>
    </row>
    <row r="67" spans="1:27" x14ac:dyDescent="0.25">
      <c r="A67" s="199">
        <v>4</v>
      </c>
      <c r="B67" s="199">
        <v>5</v>
      </c>
      <c r="C67" s="199">
        <v>6</v>
      </c>
      <c r="D67" s="199">
        <v>7</v>
      </c>
      <c r="E67" s="199">
        <v>8</v>
      </c>
      <c r="F67" s="199">
        <v>9</v>
      </c>
      <c r="G67" s="199">
        <v>10</v>
      </c>
      <c r="H67" s="199">
        <v>11</v>
      </c>
      <c r="I67" s="200">
        <v>12</v>
      </c>
      <c r="J67" s="201">
        <v>13</v>
      </c>
      <c r="K67" s="197">
        <v>14</v>
      </c>
      <c r="L67" s="197">
        <v>15</v>
      </c>
      <c r="M67" s="198">
        <v>16</v>
      </c>
      <c r="N67" s="198">
        <v>17</v>
      </c>
      <c r="O67" s="198">
        <v>18</v>
      </c>
      <c r="P67" s="198">
        <v>19</v>
      </c>
      <c r="Q67" s="198">
        <v>20</v>
      </c>
      <c r="R67" s="198">
        <v>21</v>
      </c>
      <c r="S67" s="198">
        <v>22</v>
      </c>
      <c r="T67" s="198">
        <v>23</v>
      </c>
      <c r="U67" s="198">
        <v>24</v>
      </c>
      <c r="V67" s="198">
        <v>25</v>
      </c>
      <c r="W67" s="198">
        <v>26</v>
      </c>
      <c r="X67" s="198">
        <v>27</v>
      </c>
      <c r="Y67" s="202">
        <v>28</v>
      </c>
      <c r="Z67" s="203">
        <v>29</v>
      </c>
      <c r="AA67" s="204">
        <v>30</v>
      </c>
    </row>
    <row r="68" spans="1:27" x14ac:dyDescent="0.25">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row>
    <row r="69" spans="1:27" x14ac:dyDescent="0.25">
      <c r="A69" s="206" t="s">
        <v>4</v>
      </c>
      <c r="B69" s="207"/>
      <c r="C69" s="208">
        <v>100</v>
      </c>
      <c r="D69" s="206"/>
      <c r="E69" s="209"/>
      <c r="F69" s="210"/>
      <c r="G69" s="206"/>
      <c r="H69" s="206"/>
      <c r="I69" s="209"/>
      <c r="J69" s="209"/>
      <c r="K69" s="206"/>
      <c r="L69" s="206"/>
      <c r="M69" s="209"/>
      <c r="N69" s="209"/>
      <c r="O69" s="209"/>
      <c r="P69" s="209"/>
      <c r="Q69" s="209"/>
      <c r="R69" s="209"/>
      <c r="S69" s="209"/>
      <c r="T69" s="209"/>
      <c r="U69" s="209"/>
      <c r="V69" s="209"/>
      <c r="W69" s="209"/>
      <c r="X69" s="209"/>
      <c r="Y69" s="209"/>
      <c r="Z69" s="209"/>
      <c r="AA69" s="209"/>
    </row>
    <row r="70" spans="1:27" ht="63.75" x14ac:dyDescent="0.25">
      <c r="A70" s="187" t="s">
        <v>739</v>
      </c>
      <c r="B70" s="188">
        <v>80</v>
      </c>
      <c r="C70" s="188">
        <v>20</v>
      </c>
      <c r="D70" s="187" t="s">
        <v>740</v>
      </c>
      <c r="E70" s="189"/>
      <c r="F70" s="187" t="s">
        <v>741</v>
      </c>
      <c r="G70" s="187" t="s">
        <v>578</v>
      </c>
      <c r="H70" s="187" t="s">
        <v>58</v>
      </c>
      <c r="I70" s="190">
        <v>144</v>
      </c>
      <c r="J70" s="191"/>
      <c r="K70" s="211">
        <v>65</v>
      </c>
      <c r="L70" s="211">
        <v>144</v>
      </c>
      <c r="M70" s="189">
        <v>70.555555555555557</v>
      </c>
      <c r="N70" s="189">
        <v>70.666666666666671</v>
      </c>
      <c r="O70" s="189">
        <v>71.555555555555557</v>
      </c>
      <c r="P70" s="189">
        <v>66.333333333333329</v>
      </c>
      <c r="Q70" s="189">
        <v>46.555555555555557</v>
      </c>
      <c r="R70" s="189">
        <v>66.777777777777771</v>
      </c>
      <c r="S70" s="189">
        <v>66.777777777777771</v>
      </c>
      <c r="T70" s="189">
        <v>56.111111111111114</v>
      </c>
      <c r="U70" s="189">
        <v>45.222222222222221</v>
      </c>
      <c r="V70" s="189">
        <v>65.333333333333329</v>
      </c>
      <c r="W70" s="189">
        <v>65.333333333333329</v>
      </c>
      <c r="X70" s="189">
        <v>50.666666666666664</v>
      </c>
      <c r="Y70" s="189">
        <v>65</v>
      </c>
      <c r="Z70" s="212">
        <v>45.138888888888893</v>
      </c>
      <c r="AA70" s="192"/>
    </row>
    <row r="71" spans="1:27" ht="51" x14ac:dyDescent="0.25">
      <c r="A71" s="187" t="s">
        <v>742</v>
      </c>
      <c r="B71" s="188"/>
      <c r="C71" s="188">
        <v>0</v>
      </c>
      <c r="D71" s="187" t="s">
        <v>663</v>
      </c>
      <c r="E71" s="189"/>
      <c r="F71" s="187" t="s">
        <v>631</v>
      </c>
      <c r="G71" s="192" t="s">
        <v>578</v>
      </c>
      <c r="H71" s="192" t="s">
        <v>58</v>
      </c>
      <c r="I71" s="190">
        <v>0</v>
      </c>
      <c r="J71" s="191"/>
      <c r="K71" s="211"/>
      <c r="L71" s="211"/>
      <c r="M71" s="189">
        <v>0</v>
      </c>
      <c r="N71" s="189">
        <v>0</v>
      </c>
      <c r="O71" s="189">
        <v>0</v>
      </c>
      <c r="P71" s="189">
        <v>0</v>
      </c>
      <c r="Q71" s="189">
        <v>0</v>
      </c>
      <c r="R71" s="189">
        <v>0</v>
      </c>
      <c r="S71" s="189">
        <v>0</v>
      </c>
      <c r="T71" s="189">
        <v>0</v>
      </c>
      <c r="U71" s="189">
        <v>0</v>
      </c>
      <c r="V71" s="189">
        <v>0</v>
      </c>
      <c r="W71" s="189">
        <v>0</v>
      </c>
      <c r="X71" s="189">
        <v>0</v>
      </c>
      <c r="Y71" s="189">
        <v>0</v>
      </c>
      <c r="Z71" s="213">
        <v>0</v>
      </c>
      <c r="AA71" s="192"/>
    </row>
    <row r="72" spans="1:27" ht="63.75" x14ac:dyDescent="0.25">
      <c r="A72" s="187" t="s">
        <v>743</v>
      </c>
      <c r="B72" s="188"/>
      <c r="C72" s="188">
        <v>10</v>
      </c>
      <c r="D72" s="187" t="s">
        <v>751</v>
      </c>
      <c r="E72" s="189"/>
      <c r="F72" s="192" t="s">
        <v>667</v>
      </c>
      <c r="G72" s="192" t="s">
        <v>578</v>
      </c>
      <c r="H72" s="192" t="s">
        <v>58</v>
      </c>
      <c r="I72" s="190">
        <v>0</v>
      </c>
      <c r="J72" s="191"/>
      <c r="K72" s="211"/>
      <c r="L72" s="211"/>
      <c r="M72" s="189">
        <v>0</v>
      </c>
      <c r="N72" s="189">
        <v>0</v>
      </c>
      <c r="O72" s="189">
        <v>0</v>
      </c>
      <c r="P72" s="189">
        <v>0</v>
      </c>
      <c r="Q72" s="189">
        <v>0</v>
      </c>
      <c r="R72" s="189">
        <v>0</v>
      </c>
      <c r="S72" s="189">
        <v>0</v>
      </c>
      <c r="T72" s="189">
        <v>0</v>
      </c>
      <c r="U72" s="189">
        <v>0</v>
      </c>
      <c r="V72" s="189">
        <v>0</v>
      </c>
      <c r="W72" s="189">
        <v>0</v>
      </c>
      <c r="X72" s="189">
        <v>0</v>
      </c>
      <c r="Y72" s="189">
        <v>0</v>
      </c>
      <c r="Z72" s="189">
        <v>0</v>
      </c>
      <c r="AA72" s="192"/>
    </row>
    <row r="73" spans="1:27" ht="140.25" x14ac:dyDescent="0.25">
      <c r="A73" s="187" t="s">
        <v>670</v>
      </c>
      <c r="B73" s="188">
        <v>1</v>
      </c>
      <c r="C73" s="188">
        <v>10</v>
      </c>
      <c r="D73" s="187" t="s">
        <v>752</v>
      </c>
      <c r="E73" s="189"/>
      <c r="F73" s="187" t="s">
        <v>671</v>
      </c>
      <c r="G73" s="192" t="s">
        <v>578</v>
      </c>
      <c r="H73" s="192" t="s">
        <v>58</v>
      </c>
      <c r="I73" s="190">
        <v>0</v>
      </c>
      <c r="J73" s="191"/>
      <c r="K73" s="211"/>
      <c r="L73" s="211"/>
      <c r="M73" s="189">
        <v>8.1871345029239762E-2</v>
      </c>
      <c r="N73" s="189">
        <v>2.9239766081871343E-2</v>
      </c>
      <c r="O73" s="189">
        <v>5.8479532163742687E-3</v>
      </c>
      <c r="P73" s="189">
        <v>0</v>
      </c>
      <c r="Q73" s="189">
        <v>1.7787524366471734E-2</v>
      </c>
      <c r="R73" s="189">
        <v>1.5838206627680311E-2</v>
      </c>
      <c r="S73" s="189">
        <v>8.3820662768031184E-2</v>
      </c>
      <c r="T73" s="189">
        <v>5.8479532163742687E-3</v>
      </c>
      <c r="U73" s="189">
        <v>1.364522417153996E-2</v>
      </c>
      <c r="V73" s="189">
        <v>0</v>
      </c>
      <c r="W73" s="189">
        <v>1.9493177387914229E-3</v>
      </c>
      <c r="X73" s="189">
        <v>5.8479532163742687E-3</v>
      </c>
      <c r="Y73" s="189">
        <v>0</v>
      </c>
      <c r="Z73" s="213">
        <v>0</v>
      </c>
      <c r="AA73" s="192"/>
    </row>
    <row r="74" spans="1:27" ht="76.5" x14ac:dyDescent="0.25">
      <c r="A74" s="187" t="s">
        <v>674</v>
      </c>
      <c r="B74" s="188">
        <v>86</v>
      </c>
      <c r="C74" s="188">
        <v>20</v>
      </c>
      <c r="D74" s="187" t="s">
        <v>744</v>
      </c>
      <c r="E74" s="189"/>
      <c r="F74" s="187" t="s">
        <v>676</v>
      </c>
      <c r="G74" s="192" t="s">
        <v>578</v>
      </c>
      <c r="H74" s="192" t="s">
        <v>58</v>
      </c>
      <c r="I74" s="190">
        <v>132700</v>
      </c>
      <c r="J74" s="191"/>
      <c r="K74" s="211">
        <v>0</v>
      </c>
      <c r="L74" s="211">
        <v>0</v>
      </c>
      <c r="M74" s="189">
        <v>7878</v>
      </c>
      <c r="N74" s="189">
        <v>12182</v>
      </c>
      <c r="O74" s="189">
        <v>9309</v>
      </c>
      <c r="P74" s="189">
        <v>7048</v>
      </c>
      <c r="Q74" s="189">
        <v>5001</v>
      </c>
      <c r="R74" s="189">
        <v>10167</v>
      </c>
      <c r="S74" s="189">
        <v>8011</v>
      </c>
      <c r="T74" s="189">
        <v>16504</v>
      </c>
      <c r="U74" s="189">
        <v>13443</v>
      </c>
      <c r="V74" s="189">
        <v>17197</v>
      </c>
      <c r="W74" s="189">
        <v>16760</v>
      </c>
      <c r="X74" s="189">
        <v>10035</v>
      </c>
      <c r="Y74" s="189">
        <v>133535</v>
      </c>
      <c r="Z74" s="214">
        <v>1.0062923888470234</v>
      </c>
      <c r="AA74" s="192"/>
    </row>
    <row r="75" spans="1:27" ht="51" x14ac:dyDescent="0.25">
      <c r="A75" s="187" t="s">
        <v>745</v>
      </c>
      <c r="B75" s="189"/>
      <c r="C75" s="188">
        <v>20</v>
      </c>
      <c r="D75" s="187" t="s">
        <v>680</v>
      </c>
      <c r="E75" s="189"/>
      <c r="F75" s="192" t="s">
        <v>681</v>
      </c>
      <c r="G75" s="192" t="s">
        <v>578</v>
      </c>
      <c r="H75" s="192" t="s">
        <v>216</v>
      </c>
      <c r="I75" s="190">
        <v>110000</v>
      </c>
      <c r="J75" s="191"/>
      <c r="K75" s="211"/>
      <c r="L75" s="211"/>
      <c r="M75" s="189">
        <v>7679</v>
      </c>
      <c r="N75" s="189">
        <v>9182</v>
      </c>
      <c r="O75" s="189">
        <v>7495</v>
      </c>
      <c r="P75" s="189">
        <v>7490</v>
      </c>
      <c r="Q75" s="189">
        <v>4419</v>
      </c>
      <c r="R75" s="189">
        <v>10371</v>
      </c>
      <c r="S75" s="189">
        <v>7743</v>
      </c>
      <c r="T75" s="189">
        <v>15626</v>
      </c>
      <c r="U75" s="189">
        <v>10968</v>
      </c>
      <c r="V75" s="189">
        <v>15469</v>
      </c>
      <c r="W75" s="189">
        <v>16137</v>
      </c>
      <c r="X75" s="189">
        <v>11246</v>
      </c>
      <c r="Y75" s="189">
        <v>123825</v>
      </c>
      <c r="Z75" s="214">
        <v>1.1256818181818182</v>
      </c>
      <c r="AA75" s="192"/>
    </row>
    <row r="76" spans="1:27" ht="76.5" x14ac:dyDescent="0.25">
      <c r="A76" s="187" t="s">
        <v>746</v>
      </c>
      <c r="B76" s="189"/>
      <c r="C76" s="188">
        <v>20</v>
      </c>
      <c r="D76" s="187" t="s">
        <v>699</v>
      </c>
      <c r="E76" s="189"/>
      <c r="F76" s="192" t="s">
        <v>700</v>
      </c>
      <c r="G76" s="192" t="s">
        <v>578</v>
      </c>
      <c r="H76" s="192" t="s">
        <v>58</v>
      </c>
      <c r="I76" s="190">
        <v>170000</v>
      </c>
      <c r="J76" s="191"/>
      <c r="K76" s="211"/>
      <c r="L76" s="211"/>
      <c r="M76" s="189">
        <v>10855</v>
      </c>
      <c r="N76" s="189">
        <v>13570</v>
      </c>
      <c r="O76" s="189">
        <v>10561</v>
      </c>
      <c r="P76" s="189">
        <v>8611</v>
      </c>
      <c r="Q76" s="189">
        <v>5767</v>
      </c>
      <c r="R76" s="189">
        <v>11190</v>
      </c>
      <c r="S76" s="189">
        <v>12268</v>
      </c>
      <c r="T76" s="189">
        <v>19519</v>
      </c>
      <c r="U76" s="189">
        <v>14540</v>
      </c>
      <c r="V76" s="189">
        <v>18756</v>
      </c>
      <c r="W76" s="189">
        <v>19618</v>
      </c>
      <c r="X76" s="189">
        <v>17133</v>
      </c>
      <c r="Y76" s="189">
        <v>162388</v>
      </c>
      <c r="Z76" s="214">
        <v>0.95522352941176469</v>
      </c>
      <c r="AA76" s="192"/>
    </row>
    <row r="77" spans="1:27" ht="63.75" x14ac:dyDescent="0.25">
      <c r="A77" s="187" t="s">
        <v>747</v>
      </c>
      <c r="B77" s="189"/>
      <c r="C77" s="188"/>
      <c r="D77" s="187" t="s">
        <v>748</v>
      </c>
      <c r="E77" s="189"/>
      <c r="F77" s="192" t="s">
        <v>631</v>
      </c>
      <c r="G77" s="192"/>
      <c r="H77" s="192" t="s">
        <v>58</v>
      </c>
      <c r="I77" s="190">
        <v>0</v>
      </c>
      <c r="J77" s="191">
        <v>0</v>
      </c>
      <c r="K77" s="211"/>
      <c r="L77" s="211"/>
      <c r="M77" s="189">
        <v>0</v>
      </c>
      <c r="N77" s="189">
        <v>0</v>
      </c>
      <c r="O77" s="189">
        <v>0</v>
      </c>
      <c r="P77" s="189">
        <v>0</v>
      </c>
      <c r="Q77" s="189">
        <v>0</v>
      </c>
      <c r="R77" s="189">
        <v>0</v>
      </c>
      <c r="S77" s="189">
        <v>0</v>
      </c>
      <c r="T77" s="189">
        <v>0</v>
      </c>
      <c r="U77" s="189">
        <v>0</v>
      </c>
      <c r="V77" s="189">
        <v>0</v>
      </c>
      <c r="W77" s="189">
        <v>0</v>
      </c>
      <c r="X77" s="189">
        <v>0</v>
      </c>
      <c r="Y77" s="189">
        <v>0</v>
      </c>
      <c r="Z77" s="193" t="e">
        <v>#DIV/0!</v>
      </c>
      <c r="AA77" s="189"/>
    </row>
    <row r="78" spans="1:27"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row>
    <row r="79" spans="1:27" x14ac:dyDescent="0.25">
      <c r="A79" s="195" t="s">
        <v>749</v>
      </c>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row>
    <row r="80" spans="1:27" x14ac:dyDescent="0.25">
      <c r="A80" s="513" t="s">
        <v>4</v>
      </c>
      <c r="B80" s="513" t="s">
        <v>549</v>
      </c>
      <c r="C80" s="513" t="s">
        <v>550</v>
      </c>
      <c r="D80" s="513" t="s">
        <v>5</v>
      </c>
      <c r="E80" s="513" t="s">
        <v>551</v>
      </c>
      <c r="F80" s="513" t="s">
        <v>6</v>
      </c>
      <c r="G80" s="513" t="s">
        <v>552</v>
      </c>
      <c r="H80" s="513" t="s">
        <v>7</v>
      </c>
      <c r="I80" s="523" t="s">
        <v>738</v>
      </c>
      <c r="J80" s="525" t="s">
        <v>554</v>
      </c>
      <c r="K80" s="526" t="s">
        <v>555</v>
      </c>
      <c r="L80" s="527"/>
      <c r="M80" s="528" t="s">
        <v>461</v>
      </c>
      <c r="N80" s="529"/>
      <c r="O80" s="529"/>
      <c r="P80" s="529"/>
      <c r="Q80" s="529"/>
      <c r="R80" s="529"/>
      <c r="S80" s="529"/>
      <c r="T80" s="529"/>
      <c r="U80" s="529"/>
      <c r="V80" s="529"/>
      <c r="W80" s="529"/>
      <c r="X80" s="530"/>
      <c r="Y80" s="517" t="s">
        <v>556</v>
      </c>
      <c r="Z80" s="519" t="s">
        <v>463</v>
      </c>
      <c r="AA80" s="521" t="s">
        <v>557</v>
      </c>
    </row>
    <row r="81" spans="1:27" x14ac:dyDescent="0.25">
      <c r="A81" s="513"/>
      <c r="B81" s="513"/>
      <c r="C81" s="513"/>
      <c r="D81" s="513"/>
      <c r="E81" s="513"/>
      <c r="F81" s="513"/>
      <c r="G81" s="513"/>
      <c r="H81" s="513"/>
      <c r="I81" s="524"/>
      <c r="J81" s="525"/>
      <c r="K81" s="197" t="s">
        <v>44</v>
      </c>
      <c r="L81" s="197" t="s">
        <v>45</v>
      </c>
      <c r="M81" s="198" t="s">
        <v>465</v>
      </c>
      <c r="N81" s="198" t="s">
        <v>466</v>
      </c>
      <c r="O81" s="198" t="s">
        <v>467</v>
      </c>
      <c r="P81" s="198" t="s">
        <v>468</v>
      </c>
      <c r="Q81" s="198" t="s">
        <v>469</v>
      </c>
      <c r="R81" s="198" t="s">
        <v>470</v>
      </c>
      <c r="S81" s="198" t="s">
        <v>471</v>
      </c>
      <c r="T81" s="198" t="s">
        <v>472</v>
      </c>
      <c r="U81" s="198" t="s">
        <v>473</v>
      </c>
      <c r="V81" s="198" t="s">
        <v>474</v>
      </c>
      <c r="W81" s="198" t="s">
        <v>475</v>
      </c>
      <c r="X81" s="198" t="s">
        <v>476</v>
      </c>
      <c r="Y81" s="518"/>
      <c r="Z81" s="520"/>
      <c r="AA81" s="522"/>
    </row>
    <row r="82" spans="1:27" x14ac:dyDescent="0.25">
      <c r="A82" s="199">
        <v>4</v>
      </c>
      <c r="B82" s="199">
        <v>5</v>
      </c>
      <c r="C82" s="199">
        <v>6</v>
      </c>
      <c r="D82" s="199">
        <v>7</v>
      </c>
      <c r="E82" s="199">
        <v>8</v>
      </c>
      <c r="F82" s="199">
        <v>9</v>
      </c>
      <c r="G82" s="199">
        <v>10</v>
      </c>
      <c r="H82" s="199">
        <v>11</v>
      </c>
      <c r="I82" s="200">
        <v>12</v>
      </c>
      <c r="J82" s="201">
        <v>13</v>
      </c>
      <c r="K82" s="197">
        <v>14</v>
      </c>
      <c r="L82" s="197">
        <v>15</v>
      </c>
      <c r="M82" s="198">
        <v>16</v>
      </c>
      <c r="N82" s="198">
        <v>17</v>
      </c>
      <c r="O82" s="198">
        <v>18</v>
      </c>
      <c r="P82" s="198">
        <v>19</v>
      </c>
      <c r="Q82" s="198">
        <v>20</v>
      </c>
      <c r="R82" s="198">
        <v>21</v>
      </c>
      <c r="S82" s="198">
        <v>22</v>
      </c>
      <c r="T82" s="198">
        <v>23</v>
      </c>
      <c r="U82" s="198">
        <v>24</v>
      </c>
      <c r="V82" s="198">
        <v>25</v>
      </c>
      <c r="W82" s="198">
        <v>26</v>
      </c>
      <c r="X82" s="198">
        <v>27</v>
      </c>
      <c r="Y82" s="202">
        <v>28</v>
      </c>
      <c r="Z82" s="203">
        <v>29</v>
      </c>
      <c r="AA82" s="204">
        <v>30</v>
      </c>
    </row>
    <row r="83" spans="1:27" x14ac:dyDescent="0.25">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row>
    <row r="84" spans="1:27" x14ac:dyDescent="0.25">
      <c r="A84" s="206" t="s">
        <v>4</v>
      </c>
      <c r="B84" s="207"/>
      <c r="C84" s="208">
        <v>100</v>
      </c>
      <c r="D84" s="206"/>
      <c r="E84" s="209"/>
      <c r="F84" s="210"/>
      <c r="G84" s="206"/>
      <c r="H84" s="206"/>
      <c r="I84" s="209"/>
      <c r="J84" s="209"/>
      <c r="K84" s="206"/>
      <c r="L84" s="206"/>
      <c r="M84" s="209"/>
      <c r="N84" s="209"/>
      <c r="O84" s="209"/>
      <c r="P84" s="209"/>
      <c r="Q84" s="209"/>
      <c r="R84" s="209"/>
      <c r="S84" s="209"/>
      <c r="T84" s="209"/>
      <c r="U84" s="209"/>
      <c r="V84" s="209"/>
      <c r="W84" s="209"/>
      <c r="X84" s="209"/>
      <c r="Y84" s="209"/>
      <c r="Z84" s="209"/>
      <c r="AA84" s="209"/>
    </row>
    <row r="85" spans="1:27" ht="63.75" x14ac:dyDescent="0.25">
      <c r="A85" s="187" t="s">
        <v>739</v>
      </c>
      <c r="B85" s="188">
        <v>80</v>
      </c>
      <c r="C85" s="188">
        <v>20</v>
      </c>
      <c r="D85" s="187" t="s">
        <v>740</v>
      </c>
      <c r="E85" s="189"/>
      <c r="F85" s="187" t="s">
        <v>741</v>
      </c>
      <c r="G85" s="187" t="s">
        <v>578</v>
      </c>
      <c r="H85" s="187" t="s">
        <v>58</v>
      </c>
      <c r="I85" s="190">
        <v>146</v>
      </c>
      <c r="J85" s="191"/>
      <c r="K85" s="211">
        <v>87</v>
      </c>
      <c r="L85" s="211">
        <v>146</v>
      </c>
      <c r="M85" s="189">
        <v>78.8</v>
      </c>
      <c r="N85" s="189">
        <v>79.599999999999994</v>
      </c>
      <c r="O85" s="189">
        <v>80.099999999999994</v>
      </c>
      <c r="P85" s="189">
        <v>81.5</v>
      </c>
      <c r="Q85" s="189">
        <v>74.099999999999994</v>
      </c>
      <c r="R85" s="189">
        <v>82.4</v>
      </c>
      <c r="S85" s="189">
        <v>82.7</v>
      </c>
      <c r="T85" s="189">
        <v>83.1</v>
      </c>
      <c r="U85" s="189">
        <v>83.6</v>
      </c>
      <c r="V85" s="189">
        <v>83.7</v>
      </c>
      <c r="W85" s="189">
        <v>84.2</v>
      </c>
      <c r="X85" s="189">
        <v>87.3</v>
      </c>
      <c r="Y85" s="189">
        <v>87</v>
      </c>
      <c r="Z85" s="212">
        <v>59.589041095890416</v>
      </c>
      <c r="AA85" s="192"/>
    </row>
    <row r="86" spans="1:27" ht="51" x14ac:dyDescent="0.25">
      <c r="A86" s="187" t="s">
        <v>742</v>
      </c>
      <c r="B86" s="188"/>
      <c r="C86" s="188">
        <v>0</v>
      </c>
      <c r="D86" s="187" t="s">
        <v>663</v>
      </c>
      <c r="E86" s="189"/>
      <c r="F86" s="187" t="s">
        <v>631</v>
      </c>
      <c r="G86" s="192" t="s">
        <v>578</v>
      </c>
      <c r="H86" s="192" t="s">
        <v>58</v>
      </c>
      <c r="I86" s="190">
        <v>0</v>
      </c>
      <c r="J86" s="191"/>
      <c r="K86" s="211"/>
      <c r="L86" s="211"/>
      <c r="M86" s="189">
        <v>0</v>
      </c>
      <c r="N86" s="189">
        <v>0</v>
      </c>
      <c r="O86" s="189">
        <v>0</v>
      </c>
      <c r="P86" s="189">
        <v>0</v>
      </c>
      <c r="Q86" s="189">
        <v>0</v>
      </c>
      <c r="R86" s="189">
        <v>0</v>
      </c>
      <c r="S86" s="189">
        <v>0</v>
      </c>
      <c r="T86" s="189">
        <v>0</v>
      </c>
      <c r="U86" s="189">
        <v>0</v>
      </c>
      <c r="V86" s="189">
        <v>0</v>
      </c>
      <c r="W86" s="189">
        <v>0</v>
      </c>
      <c r="X86" s="189">
        <v>0</v>
      </c>
      <c r="Y86" s="189">
        <v>0</v>
      </c>
      <c r="Z86" s="213">
        <v>0</v>
      </c>
      <c r="AA86" s="192"/>
    </row>
    <row r="87" spans="1:27" ht="63.75" x14ac:dyDescent="0.25">
      <c r="A87" s="187" t="s">
        <v>743</v>
      </c>
      <c r="B87" s="188"/>
      <c r="C87" s="188">
        <v>10</v>
      </c>
      <c r="D87" s="187" t="s">
        <v>751</v>
      </c>
      <c r="E87" s="189"/>
      <c r="F87" s="192" t="s">
        <v>667</v>
      </c>
      <c r="G87" s="192" t="s">
        <v>578</v>
      </c>
      <c r="H87" s="192" t="s">
        <v>58</v>
      </c>
      <c r="I87" s="190">
        <v>0</v>
      </c>
      <c r="J87" s="191"/>
      <c r="K87" s="211"/>
      <c r="L87" s="211"/>
      <c r="M87" s="189">
        <v>0</v>
      </c>
      <c r="N87" s="189">
        <v>0</v>
      </c>
      <c r="O87" s="189">
        <v>0</v>
      </c>
      <c r="P87" s="189">
        <v>0</v>
      </c>
      <c r="Q87" s="189">
        <v>0</v>
      </c>
      <c r="R87" s="189">
        <v>0</v>
      </c>
      <c r="S87" s="189">
        <v>0</v>
      </c>
      <c r="T87" s="189">
        <v>0</v>
      </c>
      <c r="U87" s="189">
        <v>0</v>
      </c>
      <c r="V87" s="189">
        <v>0</v>
      </c>
      <c r="W87" s="189">
        <v>0</v>
      </c>
      <c r="X87" s="189">
        <v>0</v>
      </c>
      <c r="Y87" s="189">
        <v>0</v>
      </c>
      <c r="Z87" s="189">
        <v>0</v>
      </c>
      <c r="AA87" s="192"/>
    </row>
    <row r="88" spans="1:27" ht="140.25" x14ac:dyDescent="0.25">
      <c r="A88" s="187" t="s">
        <v>670</v>
      </c>
      <c r="B88" s="188">
        <v>1</v>
      </c>
      <c r="C88" s="188">
        <v>10</v>
      </c>
      <c r="D88" s="187" t="s">
        <v>752</v>
      </c>
      <c r="E88" s="189"/>
      <c r="F88" s="187" t="s">
        <v>671</v>
      </c>
      <c r="G88" s="192" t="s">
        <v>578</v>
      </c>
      <c r="H88" s="192" t="s">
        <v>58</v>
      </c>
      <c r="I88" s="190">
        <v>1</v>
      </c>
      <c r="J88" s="191"/>
      <c r="K88" s="211"/>
      <c r="L88" s="211"/>
      <c r="M88" s="189">
        <v>8.1871345029239762E-2</v>
      </c>
      <c r="N88" s="189">
        <v>2.9239766081871343E-2</v>
      </c>
      <c r="O88" s="189">
        <v>5.8479532163742687E-3</v>
      </c>
      <c r="P88" s="189">
        <v>0</v>
      </c>
      <c r="Q88" s="189">
        <v>1.7787524366471734E-2</v>
      </c>
      <c r="R88" s="189">
        <v>1.5838206627680311E-2</v>
      </c>
      <c r="S88" s="189">
        <v>8.3820662768031184E-2</v>
      </c>
      <c r="T88" s="189">
        <v>5.8479532163742687E-3</v>
      </c>
      <c r="U88" s="189">
        <v>1.364522417153996E-2</v>
      </c>
      <c r="V88" s="189">
        <v>0</v>
      </c>
      <c r="W88" s="189">
        <v>1</v>
      </c>
      <c r="X88" s="189">
        <v>5.8479532163742687E-3</v>
      </c>
      <c r="Y88" s="189">
        <v>1.2597465886939572</v>
      </c>
      <c r="Z88" s="215">
        <v>1</v>
      </c>
      <c r="AA88" s="192"/>
    </row>
    <row r="89" spans="1:27" ht="76.5" x14ac:dyDescent="0.25">
      <c r="A89" s="187" t="s">
        <v>674</v>
      </c>
      <c r="B89" s="188">
        <v>86</v>
      </c>
      <c r="C89" s="188">
        <v>20</v>
      </c>
      <c r="D89" s="187" t="s">
        <v>744</v>
      </c>
      <c r="E89" s="189"/>
      <c r="F89" s="187" t="s">
        <v>676</v>
      </c>
      <c r="G89" s="192" t="s">
        <v>578</v>
      </c>
      <c r="H89" s="192" t="s">
        <v>58</v>
      </c>
      <c r="I89" s="190">
        <v>4968</v>
      </c>
      <c r="J89" s="191"/>
      <c r="K89" s="211">
        <v>0</v>
      </c>
      <c r="L89" s="211">
        <v>0</v>
      </c>
      <c r="M89" s="189">
        <v>191</v>
      </c>
      <c r="N89" s="189">
        <v>330</v>
      </c>
      <c r="O89" s="189">
        <v>421</v>
      </c>
      <c r="P89" s="189">
        <v>815</v>
      </c>
      <c r="Q89" s="189">
        <v>495</v>
      </c>
      <c r="R89" s="189">
        <v>488</v>
      </c>
      <c r="S89" s="189">
        <v>611</v>
      </c>
      <c r="T89" s="189">
        <v>697</v>
      </c>
      <c r="U89" s="189">
        <v>557</v>
      </c>
      <c r="V89" s="189">
        <v>615</v>
      </c>
      <c r="W89" s="189">
        <v>708</v>
      </c>
      <c r="X89" s="189">
        <v>895</v>
      </c>
      <c r="Y89" s="189">
        <v>6823</v>
      </c>
      <c r="Z89" s="214">
        <v>1.3733896940418679</v>
      </c>
      <c r="AA89" s="192"/>
    </row>
    <row r="90" spans="1:27" ht="51" x14ac:dyDescent="0.25">
      <c r="A90" s="187" t="s">
        <v>745</v>
      </c>
      <c r="B90" s="189"/>
      <c r="C90" s="188">
        <v>20</v>
      </c>
      <c r="D90" s="187" t="s">
        <v>680</v>
      </c>
      <c r="E90" s="189"/>
      <c r="F90" s="192" t="s">
        <v>681</v>
      </c>
      <c r="G90" s="192" t="s">
        <v>578</v>
      </c>
      <c r="H90" s="192" t="s">
        <v>216</v>
      </c>
      <c r="I90" s="190">
        <v>5482</v>
      </c>
      <c r="J90" s="191"/>
      <c r="K90" s="211"/>
      <c r="L90" s="211"/>
      <c r="M90" s="189">
        <v>193</v>
      </c>
      <c r="N90" s="189">
        <v>333</v>
      </c>
      <c r="O90" s="189">
        <v>436</v>
      </c>
      <c r="P90" s="189">
        <v>814</v>
      </c>
      <c r="Q90" s="189">
        <v>536</v>
      </c>
      <c r="R90" s="189">
        <v>627</v>
      </c>
      <c r="S90" s="189">
        <v>517</v>
      </c>
      <c r="T90" s="189">
        <v>756</v>
      </c>
      <c r="U90" s="189">
        <v>599</v>
      </c>
      <c r="V90" s="189">
        <v>770</v>
      </c>
      <c r="W90" s="189">
        <v>681</v>
      </c>
      <c r="X90" s="189">
        <v>931</v>
      </c>
      <c r="Y90" s="189">
        <v>7193</v>
      </c>
      <c r="Z90" s="214">
        <v>1.3121123677489968</v>
      </c>
      <c r="AA90" s="192"/>
    </row>
    <row r="91" spans="1:27" ht="76.5" x14ac:dyDescent="0.25">
      <c r="A91" s="187" t="s">
        <v>746</v>
      </c>
      <c r="B91" s="189"/>
      <c r="C91" s="188">
        <v>20</v>
      </c>
      <c r="D91" s="187" t="s">
        <v>699</v>
      </c>
      <c r="E91" s="189"/>
      <c r="F91" s="192" t="s">
        <v>700</v>
      </c>
      <c r="G91" s="192" t="s">
        <v>578</v>
      </c>
      <c r="H91" s="192" t="s">
        <v>58</v>
      </c>
      <c r="I91" s="190">
        <v>19819</v>
      </c>
      <c r="J91" s="191"/>
      <c r="K91" s="211"/>
      <c r="L91" s="211"/>
      <c r="M91" s="189">
        <v>577</v>
      </c>
      <c r="N91" s="189">
        <v>975</v>
      </c>
      <c r="O91" s="189">
        <v>1316</v>
      </c>
      <c r="P91" s="189">
        <v>2426</v>
      </c>
      <c r="Q91" s="189">
        <v>2393</v>
      </c>
      <c r="R91" s="189">
        <v>2618</v>
      </c>
      <c r="S91" s="189">
        <v>2035</v>
      </c>
      <c r="T91" s="189">
        <v>2709</v>
      </c>
      <c r="U91" s="189">
        <v>2607</v>
      </c>
      <c r="V91" s="189">
        <v>2821</v>
      </c>
      <c r="W91" s="189">
        <v>2129</v>
      </c>
      <c r="X91" s="189">
        <v>3149</v>
      </c>
      <c r="Y91" s="189">
        <v>25755</v>
      </c>
      <c r="Z91" s="214">
        <v>1.2995105706645138</v>
      </c>
      <c r="AA91" s="192"/>
    </row>
    <row r="92" spans="1:27" ht="63.75" x14ac:dyDescent="0.25">
      <c r="A92" s="187" t="s">
        <v>747</v>
      </c>
      <c r="B92" s="189"/>
      <c r="C92" s="188"/>
      <c r="D92" s="187" t="s">
        <v>748</v>
      </c>
      <c r="E92" s="189"/>
      <c r="F92" s="192" t="s">
        <v>631</v>
      </c>
      <c r="G92" s="192"/>
      <c r="H92" s="192" t="s">
        <v>58</v>
      </c>
      <c r="I92" s="190">
        <v>0</v>
      </c>
      <c r="J92" s="191">
        <v>0</v>
      </c>
      <c r="K92" s="211"/>
      <c r="L92" s="211"/>
      <c r="M92" s="189">
        <v>0</v>
      </c>
      <c r="N92" s="189">
        <v>0</v>
      </c>
      <c r="O92" s="189">
        <v>0</v>
      </c>
      <c r="P92" s="189">
        <v>0</v>
      </c>
      <c r="Q92" s="189">
        <v>0</v>
      </c>
      <c r="R92" s="189">
        <v>0</v>
      </c>
      <c r="S92" s="189">
        <v>0</v>
      </c>
      <c r="T92" s="189">
        <v>0</v>
      </c>
      <c r="U92" s="189">
        <v>0</v>
      </c>
      <c r="V92" s="189">
        <v>0</v>
      </c>
      <c r="W92" s="189">
        <v>0</v>
      </c>
      <c r="X92" s="189">
        <v>0</v>
      </c>
      <c r="Y92" s="189">
        <v>0</v>
      </c>
      <c r="Z92" s="193">
        <v>0</v>
      </c>
      <c r="AA92" s="189"/>
    </row>
    <row r="93" spans="1:27"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row>
    <row r="94" spans="1:27"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row>
    <row r="95" spans="1:27" x14ac:dyDescent="0.25">
      <c r="A95" s="195" t="s">
        <v>750</v>
      </c>
      <c r="B95" s="196"/>
      <c r="C95" s="196"/>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row>
    <row r="96" spans="1:27" x14ac:dyDescent="0.25">
      <c r="A96" s="513" t="s">
        <v>4</v>
      </c>
      <c r="B96" s="513" t="s">
        <v>549</v>
      </c>
      <c r="C96" s="513" t="s">
        <v>550</v>
      </c>
      <c r="D96" s="513" t="s">
        <v>5</v>
      </c>
      <c r="E96" s="513" t="s">
        <v>551</v>
      </c>
      <c r="F96" s="513" t="s">
        <v>6</v>
      </c>
      <c r="G96" s="513" t="s">
        <v>552</v>
      </c>
      <c r="H96" s="513" t="s">
        <v>7</v>
      </c>
      <c r="I96" s="523" t="s">
        <v>738</v>
      </c>
      <c r="J96" s="525" t="s">
        <v>554</v>
      </c>
      <c r="K96" s="526" t="s">
        <v>555</v>
      </c>
      <c r="L96" s="527"/>
      <c r="M96" s="528" t="s">
        <v>461</v>
      </c>
      <c r="N96" s="529"/>
      <c r="O96" s="529"/>
      <c r="P96" s="529"/>
      <c r="Q96" s="529"/>
      <c r="R96" s="529"/>
      <c r="S96" s="529"/>
      <c r="T96" s="529"/>
      <c r="U96" s="529"/>
      <c r="V96" s="529"/>
      <c r="W96" s="529"/>
      <c r="X96" s="530"/>
      <c r="Y96" s="517" t="s">
        <v>556</v>
      </c>
      <c r="Z96" s="519" t="s">
        <v>463</v>
      </c>
      <c r="AA96" s="521" t="s">
        <v>557</v>
      </c>
    </row>
    <row r="97" spans="1:27" x14ac:dyDescent="0.25">
      <c r="A97" s="513"/>
      <c r="B97" s="513"/>
      <c r="C97" s="513"/>
      <c r="D97" s="513"/>
      <c r="E97" s="513"/>
      <c r="F97" s="513"/>
      <c r="G97" s="513"/>
      <c r="H97" s="513"/>
      <c r="I97" s="524"/>
      <c r="J97" s="525"/>
      <c r="K97" s="197" t="s">
        <v>44</v>
      </c>
      <c r="L97" s="197" t="s">
        <v>45</v>
      </c>
      <c r="M97" s="198" t="s">
        <v>465</v>
      </c>
      <c r="N97" s="198" t="s">
        <v>466</v>
      </c>
      <c r="O97" s="198" t="s">
        <v>467</v>
      </c>
      <c r="P97" s="198" t="s">
        <v>468</v>
      </c>
      <c r="Q97" s="198" t="s">
        <v>469</v>
      </c>
      <c r="R97" s="198" t="s">
        <v>470</v>
      </c>
      <c r="S97" s="198" t="s">
        <v>471</v>
      </c>
      <c r="T97" s="198" t="s">
        <v>472</v>
      </c>
      <c r="U97" s="198" t="s">
        <v>473</v>
      </c>
      <c r="V97" s="198" t="s">
        <v>474</v>
      </c>
      <c r="W97" s="198" t="s">
        <v>475</v>
      </c>
      <c r="X97" s="198" t="s">
        <v>476</v>
      </c>
      <c r="Y97" s="518"/>
      <c r="Z97" s="520"/>
      <c r="AA97" s="522"/>
    </row>
    <row r="98" spans="1:27" x14ac:dyDescent="0.25">
      <c r="A98" s="199">
        <v>4</v>
      </c>
      <c r="B98" s="199">
        <v>5</v>
      </c>
      <c r="C98" s="199">
        <v>6</v>
      </c>
      <c r="D98" s="199">
        <v>7</v>
      </c>
      <c r="E98" s="199">
        <v>8</v>
      </c>
      <c r="F98" s="199">
        <v>9</v>
      </c>
      <c r="G98" s="199">
        <v>10</v>
      </c>
      <c r="H98" s="199">
        <v>11</v>
      </c>
      <c r="I98" s="200">
        <v>12</v>
      </c>
      <c r="J98" s="201">
        <v>13</v>
      </c>
      <c r="K98" s="197">
        <v>14</v>
      </c>
      <c r="L98" s="197">
        <v>15</v>
      </c>
      <c r="M98" s="198">
        <v>16</v>
      </c>
      <c r="N98" s="198">
        <v>17</v>
      </c>
      <c r="O98" s="198">
        <v>18</v>
      </c>
      <c r="P98" s="198">
        <v>19</v>
      </c>
      <c r="Q98" s="198">
        <v>20</v>
      </c>
      <c r="R98" s="198">
        <v>21</v>
      </c>
      <c r="S98" s="198">
        <v>22</v>
      </c>
      <c r="T98" s="198">
        <v>23</v>
      </c>
      <c r="U98" s="198">
        <v>24</v>
      </c>
      <c r="V98" s="198">
        <v>25</v>
      </c>
      <c r="W98" s="198">
        <v>26</v>
      </c>
      <c r="X98" s="198">
        <v>27</v>
      </c>
      <c r="Y98" s="202">
        <v>28</v>
      </c>
      <c r="Z98" s="203">
        <v>29</v>
      </c>
      <c r="AA98" s="204">
        <v>30</v>
      </c>
    </row>
    <row r="99" spans="1:27" x14ac:dyDescent="0.25">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row>
    <row r="100" spans="1:27" x14ac:dyDescent="0.25">
      <c r="A100" s="206" t="s">
        <v>4</v>
      </c>
      <c r="B100" s="207"/>
      <c r="C100" s="208">
        <v>100</v>
      </c>
      <c r="D100" s="206"/>
      <c r="E100" s="209"/>
      <c r="F100" s="210"/>
      <c r="G100" s="206"/>
      <c r="H100" s="206"/>
      <c r="I100" s="209"/>
      <c r="J100" s="209"/>
      <c r="K100" s="206"/>
      <c r="L100" s="206"/>
      <c r="M100" s="209"/>
      <c r="N100" s="209"/>
      <c r="O100" s="209"/>
      <c r="P100" s="209"/>
      <c r="Q100" s="209"/>
      <c r="R100" s="209"/>
      <c r="S100" s="209"/>
      <c r="T100" s="209"/>
      <c r="U100" s="209"/>
      <c r="V100" s="209"/>
      <c r="W100" s="209"/>
      <c r="X100" s="209"/>
      <c r="Y100" s="209"/>
      <c r="Z100" s="209"/>
      <c r="AA100" s="209"/>
    </row>
    <row r="101" spans="1:27" ht="63.75" x14ac:dyDescent="0.25">
      <c r="A101" s="187" t="s">
        <v>739</v>
      </c>
      <c r="B101" s="188">
        <v>80</v>
      </c>
      <c r="C101" s="188">
        <v>20</v>
      </c>
      <c r="D101" s="187" t="s">
        <v>740</v>
      </c>
      <c r="E101" s="189"/>
      <c r="F101" s="187" t="s">
        <v>741</v>
      </c>
      <c r="G101" s="187" t="s">
        <v>578</v>
      </c>
      <c r="H101" s="187" t="s">
        <v>58</v>
      </c>
      <c r="I101" s="190">
        <v>133</v>
      </c>
      <c r="J101" s="191"/>
      <c r="K101" s="211">
        <v>104</v>
      </c>
      <c r="L101" s="211">
        <v>133</v>
      </c>
      <c r="M101" s="189">
        <v>87.148148148148152</v>
      </c>
      <c r="N101" s="189">
        <v>88.407407407407405</v>
      </c>
      <c r="O101" s="189">
        <v>93.111111111111114</v>
      </c>
      <c r="P101" s="189">
        <v>92.074074074074076</v>
      </c>
      <c r="Q101" s="189">
        <v>92.407407407407405</v>
      </c>
      <c r="R101" s="189">
        <v>92.18518518518519</v>
      </c>
      <c r="S101" s="189">
        <v>92.629629629629633</v>
      </c>
      <c r="T101" s="189">
        <v>92.592592592592595</v>
      </c>
      <c r="U101" s="189">
        <v>92.333333333333329</v>
      </c>
      <c r="V101" s="189">
        <v>93.592592592592595</v>
      </c>
      <c r="W101" s="189">
        <v>94.370370370370367</v>
      </c>
      <c r="X101" s="189">
        <v>103.81481481481481</v>
      </c>
      <c r="Y101" s="189">
        <v>104</v>
      </c>
      <c r="Z101" s="212">
        <v>78.195488721804509</v>
      </c>
      <c r="AA101" s="192"/>
    </row>
    <row r="102" spans="1:27" ht="51" x14ac:dyDescent="0.25">
      <c r="A102" s="187" t="s">
        <v>742</v>
      </c>
      <c r="B102" s="188"/>
      <c r="C102" s="188">
        <v>0</v>
      </c>
      <c r="D102" s="187" t="s">
        <v>663</v>
      </c>
      <c r="E102" s="189"/>
      <c r="F102" s="187" t="s">
        <v>631</v>
      </c>
      <c r="G102" s="192" t="s">
        <v>578</v>
      </c>
      <c r="H102" s="192" t="s">
        <v>58</v>
      </c>
      <c r="I102" s="190">
        <v>1</v>
      </c>
      <c r="J102" s="191"/>
      <c r="K102" s="211"/>
      <c r="L102" s="211"/>
      <c r="M102" s="189">
        <v>0</v>
      </c>
      <c r="N102" s="189">
        <v>0</v>
      </c>
      <c r="O102" s="189">
        <v>0</v>
      </c>
      <c r="P102" s="189">
        <v>0</v>
      </c>
      <c r="Q102" s="189">
        <v>0</v>
      </c>
      <c r="R102" s="189">
        <v>0</v>
      </c>
      <c r="S102" s="189">
        <v>0</v>
      </c>
      <c r="T102" s="189">
        <v>0</v>
      </c>
      <c r="U102" s="189">
        <v>0</v>
      </c>
      <c r="V102" s="189">
        <v>0</v>
      </c>
      <c r="W102" s="189">
        <v>0</v>
      </c>
      <c r="X102" s="189">
        <v>1</v>
      </c>
      <c r="Y102" s="189">
        <v>1</v>
      </c>
      <c r="Z102" s="215">
        <v>1</v>
      </c>
      <c r="AA102" s="192"/>
    </row>
    <row r="103" spans="1:27" ht="89.25" x14ac:dyDescent="0.25">
      <c r="A103" s="187" t="s">
        <v>666</v>
      </c>
      <c r="B103" s="188"/>
      <c r="C103" s="188">
        <v>20</v>
      </c>
      <c r="D103" s="187" t="s">
        <v>751</v>
      </c>
      <c r="E103" s="189"/>
      <c r="F103" s="192" t="s">
        <v>667</v>
      </c>
      <c r="G103" s="192" t="s">
        <v>578</v>
      </c>
      <c r="H103" s="192" t="s">
        <v>58</v>
      </c>
      <c r="I103" s="190">
        <v>1</v>
      </c>
      <c r="J103" s="191"/>
      <c r="K103" s="211"/>
      <c r="L103" s="211"/>
      <c r="M103" s="189">
        <v>0</v>
      </c>
      <c r="N103" s="189">
        <v>0</v>
      </c>
      <c r="O103" s="189">
        <v>0</v>
      </c>
      <c r="P103" s="189">
        <v>0</v>
      </c>
      <c r="Q103" s="189">
        <v>0</v>
      </c>
      <c r="R103" s="189">
        <v>0</v>
      </c>
      <c r="S103" s="189">
        <v>0</v>
      </c>
      <c r="T103" s="189">
        <v>0</v>
      </c>
      <c r="U103" s="189">
        <v>0</v>
      </c>
      <c r="V103" s="189">
        <v>0</v>
      </c>
      <c r="W103" s="189">
        <v>0</v>
      </c>
      <c r="X103" s="189">
        <v>1</v>
      </c>
      <c r="Y103" s="189">
        <v>1</v>
      </c>
      <c r="Z103" s="194">
        <v>1</v>
      </c>
      <c r="AA103" s="192"/>
    </row>
    <row r="104" spans="1:27" ht="140.25" x14ac:dyDescent="0.25">
      <c r="A104" s="187" t="s">
        <v>670</v>
      </c>
      <c r="B104" s="188">
        <v>1</v>
      </c>
      <c r="C104" s="188">
        <v>10</v>
      </c>
      <c r="D104" s="187" t="s">
        <v>752</v>
      </c>
      <c r="E104" s="189"/>
      <c r="F104" s="187" t="s">
        <v>671</v>
      </c>
      <c r="G104" s="192" t="s">
        <v>578</v>
      </c>
      <c r="H104" s="192" t="s">
        <v>58</v>
      </c>
      <c r="I104" s="190">
        <v>27</v>
      </c>
      <c r="J104" s="191"/>
      <c r="K104" s="211"/>
      <c r="L104" s="211"/>
      <c r="M104" s="189">
        <v>8.1871345029239762E-2</v>
      </c>
      <c r="N104" s="189">
        <v>2.9239766081871343E-2</v>
      </c>
      <c r="O104" s="189">
        <v>5.8479532163742687E-3</v>
      </c>
      <c r="P104" s="189">
        <v>1</v>
      </c>
      <c r="Q104" s="189">
        <v>1</v>
      </c>
      <c r="R104" s="189">
        <v>1.5838206627680311E-2</v>
      </c>
      <c r="S104" s="189">
        <v>3</v>
      </c>
      <c r="T104" s="189">
        <v>5</v>
      </c>
      <c r="U104" s="189">
        <v>10</v>
      </c>
      <c r="V104" s="189">
        <v>0</v>
      </c>
      <c r="W104" s="189">
        <v>6</v>
      </c>
      <c r="X104" s="189">
        <v>5.8479532163742687E-3</v>
      </c>
      <c r="Y104" s="189">
        <v>26.13864522417154</v>
      </c>
      <c r="Z104" s="214">
        <v>0.96809797126561259</v>
      </c>
      <c r="AA104" s="192"/>
    </row>
    <row r="105" spans="1:27" ht="76.5" x14ac:dyDescent="0.25">
      <c r="A105" s="187" t="s">
        <v>674</v>
      </c>
      <c r="B105" s="188">
        <v>86</v>
      </c>
      <c r="C105" s="188">
        <v>20</v>
      </c>
      <c r="D105" s="187" t="s">
        <v>744</v>
      </c>
      <c r="E105" s="189"/>
      <c r="F105" s="187" t="s">
        <v>676</v>
      </c>
      <c r="G105" s="192" t="s">
        <v>578</v>
      </c>
      <c r="H105" s="192" t="s">
        <v>58</v>
      </c>
      <c r="I105" s="189">
        <v>281550</v>
      </c>
      <c r="J105" s="191"/>
      <c r="K105" s="211">
        <v>0</v>
      </c>
      <c r="L105" s="211">
        <v>0</v>
      </c>
      <c r="M105" s="189">
        <v>23610</v>
      </c>
      <c r="N105" s="189">
        <v>16385</v>
      </c>
      <c r="O105" s="189">
        <v>20541</v>
      </c>
      <c r="P105" s="189">
        <v>26659</v>
      </c>
      <c r="Q105" s="189">
        <v>32552</v>
      </c>
      <c r="R105" s="189">
        <v>28294</v>
      </c>
      <c r="S105" s="189">
        <v>22823</v>
      </c>
      <c r="T105" s="189">
        <v>24069</v>
      </c>
      <c r="U105" s="189">
        <v>28074</v>
      </c>
      <c r="V105" s="189">
        <v>19090</v>
      </c>
      <c r="W105" s="189">
        <v>18551</v>
      </c>
      <c r="X105" s="189">
        <v>14144</v>
      </c>
      <c r="Y105" s="189">
        <v>556342</v>
      </c>
      <c r="Z105" s="214">
        <v>1.9759971585863967</v>
      </c>
      <c r="AA105" s="192"/>
    </row>
    <row r="106" spans="1:27" ht="51" x14ac:dyDescent="0.25">
      <c r="A106" s="187" t="s">
        <v>745</v>
      </c>
      <c r="B106" s="189"/>
      <c r="C106" s="188">
        <v>20</v>
      </c>
      <c r="D106" s="187" t="s">
        <v>680</v>
      </c>
      <c r="E106" s="189"/>
      <c r="F106" s="192" t="s">
        <v>681</v>
      </c>
      <c r="G106" s="192" t="s">
        <v>578</v>
      </c>
      <c r="H106" s="192" t="s">
        <v>216</v>
      </c>
      <c r="I106" s="189">
        <v>272000</v>
      </c>
      <c r="J106" s="191"/>
      <c r="K106" s="211"/>
      <c r="L106" s="211"/>
      <c r="M106" s="189">
        <v>28306</v>
      </c>
      <c r="N106" s="189">
        <v>16849</v>
      </c>
      <c r="O106" s="189">
        <v>30917</v>
      </c>
      <c r="P106" s="189">
        <v>28287</v>
      </c>
      <c r="Q106" s="189">
        <v>32664</v>
      </c>
      <c r="R106" s="189">
        <v>28364</v>
      </c>
      <c r="S106" s="189">
        <v>22510</v>
      </c>
      <c r="T106" s="189">
        <v>25491</v>
      </c>
      <c r="U106" s="189">
        <v>28785</v>
      </c>
      <c r="V106" s="189">
        <v>21022</v>
      </c>
      <c r="W106" s="189">
        <v>20680</v>
      </c>
      <c r="X106" s="189">
        <v>14328</v>
      </c>
      <c r="Y106" s="189">
        <v>570203</v>
      </c>
      <c r="Z106" s="214">
        <v>2.0963345588235294</v>
      </c>
      <c r="AA106" s="192"/>
    </row>
    <row r="107" spans="1:27" ht="76.5" x14ac:dyDescent="0.25">
      <c r="A107" s="187" t="s">
        <v>746</v>
      </c>
      <c r="B107" s="189"/>
      <c r="C107" s="188">
        <v>20</v>
      </c>
      <c r="D107" s="187" t="s">
        <v>699</v>
      </c>
      <c r="E107" s="189"/>
      <c r="F107" s="192" t="s">
        <v>700</v>
      </c>
      <c r="G107" s="192" t="s">
        <v>578</v>
      </c>
      <c r="H107" s="192" t="s">
        <v>58</v>
      </c>
      <c r="I107" s="189">
        <v>279650</v>
      </c>
      <c r="J107" s="191"/>
      <c r="K107" s="211"/>
      <c r="L107" s="211"/>
      <c r="M107" s="189">
        <v>26760</v>
      </c>
      <c r="N107" s="189">
        <v>16647</v>
      </c>
      <c r="O107" s="189">
        <v>31263</v>
      </c>
      <c r="P107" s="189">
        <v>28267</v>
      </c>
      <c r="Q107" s="189">
        <v>33002</v>
      </c>
      <c r="R107" s="189">
        <v>29325</v>
      </c>
      <c r="S107" s="189">
        <v>22845</v>
      </c>
      <c r="T107" s="189">
        <v>24754</v>
      </c>
      <c r="U107" s="189">
        <v>28645</v>
      </c>
      <c r="V107" s="189">
        <v>21509</v>
      </c>
      <c r="W107" s="189">
        <v>20677</v>
      </c>
      <c r="X107" s="189">
        <v>14457</v>
      </c>
      <c r="Y107" s="189">
        <v>577801</v>
      </c>
      <c r="Z107" s="214">
        <v>2.066157697121402</v>
      </c>
      <c r="AA107" s="192"/>
    </row>
    <row r="108" spans="1:27" ht="63.75" x14ac:dyDescent="0.25">
      <c r="A108" s="187" t="s">
        <v>747</v>
      </c>
      <c r="B108" s="189"/>
      <c r="C108" s="188"/>
      <c r="D108" s="187" t="s">
        <v>748</v>
      </c>
      <c r="E108" s="189"/>
      <c r="F108" s="192" t="s">
        <v>631</v>
      </c>
      <c r="G108" s="192"/>
      <c r="H108" s="192" t="s">
        <v>58</v>
      </c>
      <c r="I108" s="190">
        <v>33</v>
      </c>
      <c r="J108" s="191">
        <v>0</v>
      </c>
      <c r="K108" s="211"/>
      <c r="L108" s="211"/>
      <c r="M108" s="189">
        <v>0</v>
      </c>
      <c r="N108" s="189">
        <v>0</v>
      </c>
      <c r="O108" s="189">
        <v>0</v>
      </c>
      <c r="P108" s="189">
        <v>10</v>
      </c>
      <c r="Q108" s="189">
        <v>0</v>
      </c>
      <c r="R108" s="189">
        <v>0</v>
      </c>
      <c r="S108" s="189">
        <v>0</v>
      </c>
      <c r="T108" s="189">
        <v>0</v>
      </c>
      <c r="U108" s="189">
        <v>0</v>
      </c>
      <c r="V108" s="189">
        <v>11</v>
      </c>
      <c r="W108" s="189">
        <v>3</v>
      </c>
      <c r="X108" s="189">
        <v>8</v>
      </c>
      <c r="Y108" s="189">
        <v>32</v>
      </c>
      <c r="Z108" s="193">
        <v>96.969696969696969</v>
      </c>
      <c r="AA108" s="189"/>
    </row>
  </sheetData>
  <mergeCells count="79">
    <mergeCell ref="Y80:Y81"/>
    <mergeCell ref="AA96:AA97"/>
    <mergeCell ref="I96:I97"/>
    <mergeCell ref="J96:J97"/>
    <mergeCell ref="K96:L96"/>
    <mergeCell ref="M96:X96"/>
    <mergeCell ref="Y96:Y97"/>
    <mergeCell ref="Z96:Z97"/>
    <mergeCell ref="M65:X65"/>
    <mergeCell ref="Z80:Z81"/>
    <mergeCell ref="AA80:AA81"/>
    <mergeCell ref="A96:A97"/>
    <mergeCell ref="B96:B97"/>
    <mergeCell ref="C96:C97"/>
    <mergeCell ref="D96:D97"/>
    <mergeCell ref="E96:E97"/>
    <mergeCell ref="F96:F97"/>
    <mergeCell ref="G96:G97"/>
    <mergeCell ref="H96:H97"/>
    <mergeCell ref="H80:H81"/>
    <mergeCell ref="I80:I81"/>
    <mergeCell ref="J80:J81"/>
    <mergeCell ref="K80:L80"/>
    <mergeCell ref="M80:X80"/>
    <mergeCell ref="D25:D26"/>
    <mergeCell ref="Y65:Y66"/>
    <mergeCell ref="Z65:Z66"/>
    <mergeCell ref="AA65:AA66"/>
    <mergeCell ref="A80:A81"/>
    <mergeCell ref="B80:B81"/>
    <mergeCell ref="C80:C81"/>
    <mergeCell ref="D80:D81"/>
    <mergeCell ref="E80:E81"/>
    <mergeCell ref="F80:F81"/>
    <mergeCell ref="G80:G81"/>
    <mergeCell ref="G65:G66"/>
    <mergeCell ref="H65:H66"/>
    <mergeCell ref="I65:I66"/>
    <mergeCell ref="J65:J66"/>
    <mergeCell ref="K65:L65"/>
    <mergeCell ref="V20:V21"/>
    <mergeCell ref="V25:V26"/>
    <mergeCell ref="W25:W26"/>
    <mergeCell ref="G25:H25"/>
    <mergeCell ref="A65:A66"/>
    <mergeCell ref="B65:B66"/>
    <mergeCell ref="C65:C66"/>
    <mergeCell ref="D65:D66"/>
    <mergeCell ref="E65:E66"/>
    <mergeCell ref="F65:F66"/>
    <mergeCell ref="F25:F26"/>
    <mergeCell ref="I25:T25"/>
    <mergeCell ref="U25:U26"/>
    <mergeCell ref="A25:A26"/>
    <mergeCell ref="B25:B26"/>
    <mergeCell ref="C25:C26"/>
    <mergeCell ref="E25:E26"/>
    <mergeCell ref="M5:M6"/>
    <mergeCell ref="N5:N6"/>
    <mergeCell ref="O5:O6"/>
    <mergeCell ref="P5:P6"/>
    <mergeCell ref="F5:F6"/>
    <mergeCell ref="Q5:Q6"/>
    <mergeCell ref="R5:R6"/>
    <mergeCell ref="G5:H5"/>
    <mergeCell ref="W5:W6"/>
    <mergeCell ref="I5:I6"/>
    <mergeCell ref="J5:J6"/>
    <mergeCell ref="K5:K6"/>
    <mergeCell ref="L5:L6"/>
    <mergeCell ref="S5:S6"/>
    <mergeCell ref="T5:T6"/>
    <mergeCell ref="U5:U6"/>
    <mergeCell ref="V5:V6"/>
    <mergeCell ref="A5:A6"/>
    <mergeCell ref="B5:B6"/>
    <mergeCell ref="C5:C6"/>
    <mergeCell ref="D5:D6"/>
    <mergeCell ref="E5:E6"/>
  </mergeCells>
  <conditionalFormatting sqref="F8:F12 F20:F22">
    <cfRule type="containsErrors" dxfId="18" priority="7">
      <formula>ISERROR(F8)</formula>
    </cfRule>
  </conditionalFormatting>
  <conditionalFormatting sqref="F19">
    <cfRule type="cellIs" dxfId="17" priority="6" operator="equal">
      <formula>100</formula>
    </cfRule>
  </conditionalFormatting>
  <conditionalFormatting sqref="F7">
    <cfRule type="cellIs" dxfId="16" priority="5" operator="equal">
      <formula>100</formula>
    </cfRule>
  </conditionalFormatting>
  <conditionalFormatting sqref="V54:V55">
    <cfRule type="expression" dxfId="15" priority="4">
      <formula>"SI($AE$7&lt;0"</formula>
    </cfRule>
  </conditionalFormatting>
  <conditionalFormatting sqref="Z70:Z71 Z73:Z76">
    <cfRule type="expression" dxfId="14" priority="3">
      <formula>"SI($AE$7&lt;0"</formula>
    </cfRule>
  </conditionalFormatting>
  <conditionalFormatting sqref="Z85:Z86 Z88:Z91">
    <cfRule type="expression" dxfId="13" priority="2">
      <formula>"SI($AE$7&lt;0"</formula>
    </cfRule>
  </conditionalFormatting>
  <conditionalFormatting sqref="Z101:Z102 Z104:Z107">
    <cfRule type="expression" dxfId="12" priority="1">
      <formula>"SI($AE$7&lt;0"</formula>
    </cfRule>
  </conditionalFormatting>
  <dataValidations count="2">
    <dataValidation type="decimal" allowBlank="1" showInputMessage="1" showErrorMessage="1" sqref="H18 G7:H12 G19:G22 H20:H22">
      <formula1>0</formula1>
      <formula2>9999999999</formula2>
    </dataValidation>
    <dataValidation type="whole" allowBlank="1" showInputMessage="1" showErrorMessage="1" error="SOLO SE ADMITEN NUMEROS ENTEROS DE 1 A 100" sqref="F19:F22 F5:F12">
      <formula1>1</formula1>
      <formula2>100</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AG36"/>
  <sheetViews>
    <sheetView zoomScale="90" zoomScaleNormal="90" workbookViewId="0">
      <pane ySplit="4" topLeftCell="A26" activePane="bottomLeft" state="frozen"/>
      <selection pane="bottomLeft" activeCell="I46" sqref="I46"/>
    </sheetView>
  </sheetViews>
  <sheetFormatPr baseColWidth="10" defaultRowHeight="11.25" x14ac:dyDescent="0.2"/>
  <cols>
    <col min="1" max="1" width="11.42578125" style="294"/>
    <col min="2" max="2" width="25.7109375" style="294" customWidth="1"/>
    <col min="3" max="3" width="18.5703125" style="294" customWidth="1"/>
    <col min="4" max="4" width="11.42578125" style="294"/>
    <col min="5" max="5" width="19.85546875" style="294" customWidth="1"/>
    <col min="6" max="6" width="11.42578125" style="294"/>
    <col min="7" max="7" width="28.7109375" style="294" customWidth="1"/>
    <col min="8" max="8" width="11.42578125" style="294"/>
    <col min="9" max="9" width="24" style="294" customWidth="1"/>
    <col min="10" max="10" width="0" style="294" hidden="1" customWidth="1"/>
    <col min="11" max="12" width="11.42578125" style="294"/>
    <col min="13" max="13" width="0" style="294" hidden="1" customWidth="1"/>
    <col min="14" max="15" width="15.5703125" style="294" customWidth="1"/>
    <col min="16" max="16" width="13.28515625" style="294" bestFit="1" customWidth="1"/>
    <col min="17" max="17" width="14" style="294" customWidth="1"/>
    <col min="18" max="18" width="9" style="294" customWidth="1"/>
    <col min="19" max="19" width="11.140625" style="294" customWidth="1"/>
    <col min="20" max="20" width="10" style="294" customWidth="1"/>
    <col min="21" max="21" width="8.5703125" style="294" customWidth="1"/>
    <col min="22" max="23" width="9.28515625" style="294" customWidth="1"/>
    <col min="24" max="24" width="11.28515625" style="294" customWidth="1"/>
    <col min="25" max="25" width="9.7109375" style="294" customWidth="1"/>
    <col min="26" max="26" width="11.42578125" style="294" customWidth="1"/>
    <col min="27" max="27" width="11.140625" style="294" customWidth="1"/>
    <col min="28" max="28" width="13.42578125" style="294" customWidth="1"/>
    <col min="29" max="29" width="12.5703125" style="294" customWidth="1"/>
    <col min="30" max="30" width="15.7109375" style="294" customWidth="1"/>
    <col min="31" max="31" width="11.42578125" style="294" customWidth="1"/>
    <col min="32" max="32" width="18.85546875" style="294" customWidth="1"/>
    <col min="33" max="33" width="203.28515625" style="294" customWidth="1"/>
    <col min="34" max="16384" width="11.42578125" style="294"/>
  </cols>
  <sheetData>
    <row r="1" spans="1:33" x14ac:dyDescent="0.2">
      <c r="A1" s="2" t="s">
        <v>0</v>
      </c>
      <c r="B1" s="3"/>
      <c r="C1" s="3"/>
      <c r="D1" s="293"/>
      <c r="E1" s="3"/>
      <c r="F1" s="293"/>
      <c r="G1" s="3"/>
      <c r="H1" s="293"/>
      <c r="I1" s="267"/>
      <c r="J1" s="3"/>
      <c r="K1" s="3"/>
      <c r="L1" s="3"/>
      <c r="M1" s="3"/>
      <c r="N1" s="3"/>
      <c r="O1" s="3"/>
      <c r="P1" s="3"/>
      <c r="Q1" s="3"/>
      <c r="R1" s="6"/>
      <c r="S1" s="6"/>
      <c r="T1" s="6"/>
      <c r="U1" s="6"/>
      <c r="V1" s="6"/>
      <c r="W1" s="6"/>
      <c r="X1" s="6"/>
      <c r="Y1" s="6"/>
      <c r="Z1" s="6"/>
      <c r="AA1" s="6"/>
      <c r="AB1" s="6"/>
      <c r="AC1" s="6"/>
      <c r="AD1" s="6"/>
      <c r="AE1" s="6"/>
      <c r="AG1" s="268"/>
    </row>
    <row r="2" spans="1:33" x14ac:dyDescent="0.2">
      <c r="A2" s="7" t="s">
        <v>1</v>
      </c>
      <c r="B2" s="6"/>
      <c r="C2" s="6"/>
      <c r="D2" s="295"/>
      <c r="E2" s="6"/>
      <c r="F2" s="295"/>
      <c r="G2" s="6"/>
      <c r="H2" s="295"/>
      <c r="I2" s="135"/>
      <c r="J2" s="6"/>
      <c r="K2" s="6"/>
      <c r="L2" s="6"/>
      <c r="M2" s="6"/>
      <c r="N2" s="6"/>
      <c r="O2" s="6"/>
      <c r="P2" s="6"/>
      <c r="Q2" s="6"/>
      <c r="R2" s="6"/>
      <c r="S2" s="6"/>
      <c r="T2" s="6"/>
      <c r="U2" s="6"/>
      <c r="V2" s="6"/>
      <c r="W2" s="6"/>
      <c r="X2" s="6"/>
      <c r="Y2" s="6"/>
      <c r="Z2" s="6"/>
      <c r="AA2" s="6"/>
      <c r="AB2" s="6"/>
      <c r="AC2" s="6"/>
      <c r="AD2" s="6"/>
      <c r="AE2" s="6"/>
      <c r="AG2" s="268"/>
    </row>
    <row r="3" spans="1:33" ht="15" customHeight="1" x14ac:dyDescent="0.2">
      <c r="A3" s="481" t="s">
        <v>2</v>
      </c>
      <c r="B3" s="481" t="s">
        <v>755</v>
      </c>
      <c r="C3" s="481" t="s">
        <v>3</v>
      </c>
      <c r="D3" s="481" t="s">
        <v>548</v>
      </c>
      <c r="E3" s="481" t="s">
        <v>4</v>
      </c>
      <c r="F3" s="481" t="s">
        <v>549</v>
      </c>
      <c r="G3" s="455" t="s">
        <v>5</v>
      </c>
      <c r="H3" s="481" t="s">
        <v>551</v>
      </c>
      <c r="I3" s="481" t="s">
        <v>6</v>
      </c>
      <c r="J3" s="455" t="s">
        <v>552</v>
      </c>
      <c r="K3" s="455" t="s">
        <v>7</v>
      </c>
      <c r="L3" s="501" t="s">
        <v>738</v>
      </c>
      <c r="M3" s="503" t="s">
        <v>554</v>
      </c>
      <c r="N3" s="501" t="s">
        <v>844</v>
      </c>
      <c r="O3" s="501" t="s">
        <v>459</v>
      </c>
      <c r="P3" s="494" t="s">
        <v>555</v>
      </c>
      <c r="Q3" s="453"/>
      <c r="R3" s="514" t="s">
        <v>461</v>
      </c>
      <c r="S3" s="515"/>
      <c r="T3" s="515"/>
      <c r="U3" s="515"/>
      <c r="V3" s="515"/>
      <c r="W3" s="515"/>
      <c r="X3" s="515"/>
      <c r="Y3" s="515"/>
      <c r="Z3" s="515"/>
      <c r="AA3" s="515"/>
      <c r="AB3" s="515"/>
      <c r="AC3" s="516"/>
      <c r="AD3" s="495" t="s">
        <v>556</v>
      </c>
      <c r="AE3" s="497" t="s">
        <v>463</v>
      </c>
      <c r="AF3" s="497" t="s">
        <v>845</v>
      </c>
      <c r="AG3" s="499" t="s">
        <v>557</v>
      </c>
    </row>
    <row r="4" spans="1:33" ht="21" customHeight="1" x14ac:dyDescent="0.2">
      <c r="A4" s="481"/>
      <c r="B4" s="481"/>
      <c r="C4" s="481"/>
      <c r="D4" s="481"/>
      <c r="E4" s="481"/>
      <c r="F4" s="481"/>
      <c r="G4" s="455"/>
      <c r="H4" s="481"/>
      <c r="I4" s="481"/>
      <c r="J4" s="455"/>
      <c r="K4" s="455"/>
      <c r="L4" s="502"/>
      <c r="M4" s="503"/>
      <c r="N4" s="502"/>
      <c r="O4" s="532"/>
      <c r="P4" s="9" t="s">
        <v>44</v>
      </c>
      <c r="Q4" s="9" t="s">
        <v>45</v>
      </c>
      <c r="R4" s="106" t="s">
        <v>465</v>
      </c>
      <c r="S4" s="106" t="s">
        <v>466</v>
      </c>
      <c r="T4" s="106" t="s">
        <v>467</v>
      </c>
      <c r="U4" s="106" t="s">
        <v>468</v>
      </c>
      <c r="V4" s="106" t="s">
        <v>469</v>
      </c>
      <c r="W4" s="106" t="s">
        <v>470</v>
      </c>
      <c r="X4" s="106" t="s">
        <v>471</v>
      </c>
      <c r="Y4" s="106" t="s">
        <v>472</v>
      </c>
      <c r="Z4" s="106" t="s">
        <v>473</v>
      </c>
      <c r="AA4" s="106" t="s">
        <v>474</v>
      </c>
      <c r="AB4" s="106" t="s">
        <v>475</v>
      </c>
      <c r="AC4" s="106" t="s">
        <v>476</v>
      </c>
      <c r="AD4" s="496"/>
      <c r="AE4" s="498"/>
      <c r="AF4" s="498"/>
      <c r="AG4" s="500"/>
    </row>
    <row r="5" spans="1:33" x14ac:dyDescent="0.2">
      <c r="A5" s="107">
        <v>1</v>
      </c>
      <c r="B5" s="107">
        <v>2</v>
      </c>
      <c r="C5" s="107">
        <v>3</v>
      </c>
      <c r="D5" s="107"/>
      <c r="E5" s="107">
        <v>4</v>
      </c>
      <c r="F5" s="107">
        <v>5</v>
      </c>
      <c r="G5" s="108">
        <v>7</v>
      </c>
      <c r="H5" s="107">
        <v>8</v>
      </c>
      <c r="I5" s="107">
        <v>9</v>
      </c>
      <c r="J5" s="108">
        <v>10</v>
      </c>
      <c r="K5" s="108">
        <v>11</v>
      </c>
      <c r="L5" s="109">
        <v>12</v>
      </c>
      <c r="M5" s="110">
        <v>13</v>
      </c>
      <c r="N5" s="110"/>
      <c r="O5" s="502"/>
      <c r="P5" s="9">
        <v>14</v>
      </c>
      <c r="Q5" s="9">
        <v>15</v>
      </c>
      <c r="R5" s="106">
        <v>16</v>
      </c>
      <c r="S5" s="106">
        <v>17</v>
      </c>
      <c r="T5" s="106">
        <v>18</v>
      </c>
      <c r="U5" s="106">
        <v>19</v>
      </c>
      <c r="V5" s="106">
        <v>20</v>
      </c>
      <c r="W5" s="106">
        <v>21</v>
      </c>
      <c r="X5" s="106">
        <v>22</v>
      </c>
      <c r="Y5" s="106">
        <v>23</v>
      </c>
      <c r="Z5" s="106">
        <v>24</v>
      </c>
      <c r="AA5" s="106">
        <v>25</v>
      </c>
      <c r="AB5" s="106">
        <v>26</v>
      </c>
      <c r="AC5" s="106">
        <v>27</v>
      </c>
      <c r="AD5" s="111">
        <v>28</v>
      </c>
      <c r="AE5" s="112">
        <v>29</v>
      </c>
      <c r="AF5" s="112"/>
      <c r="AG5" s="113">
        <v>30</v>
      </c>
    </row>
    <row r="6" spans="1:33" ht="57" customHeight="1" x14ac:dyDescent="0.2">
      <c r="A6" s="65" t="s">
        <v>846</v>
      </c>
      <c r="B6" s="92" t="s">
        <v>847</v>
      </c>
      <c r="C6" s="66" t="s">
        <v>848</v>
      </c>
      <c r="D6" s="65" t="s">
        <v>846</v>
      </c>
      <c r="E6" s="18" t="s">
        <v>4</v>
      </c>
      <c r="F6" s="65"/>
      <c r="G6" s="18"/>
      <c r="H6" s="118"/>
      <c r="I6" s="67"/>
      <c r="J6" s="18"/>
      <c r="K6" s="18"/>
      <c r="L6" s="118"/>
      <c r="M6" s="118"/>
      <c r="N6" s="118"/>
      <c r="O6" s="118"/>
      <c r="P6" s="18"/>
      <c r="Q6" s="18"/>
      <c r="R6" s="118"/>
      <c r="S6" s="118"/>
      <c r="T6" s="118"/>
      <c r="U6" s="118"/>
      <c r="V6" s="118"/>
      <c r="W6" s="118"/>
      <c r="X6" s="118"/>
      <c r="Y6" s="118"/>
      <c r="Z6" s="118"/>
      <c r="AA6" s="118"/>
      <c r="AB6" s="118"/>
      <c r="AC6" s="118"/>
      <c r="AD6" s="118"/>
      <c r="AE6" s="118"/>
      <c r="AF6" s="118">
        <f>SUM(AF7:AF29)</f>
        <v>79.01333333333335</v>
      </c>
      <c r="AG6" s="296"/>
    </row>
    <row r="7" spans="1:33" ht="33.75" x14ac:dyDescent="0.2">
      <c r="A7" s="21" t="s">
        <v>849</v>
      </c>
      <c r="B7" s="40" t="s">
        <v>847</v>
      </c>
      <c r="C7" s="23" t="s">
        <v>848</v>
      </c>
      <c r="D7" s="30" t="s">
        <v>849</v>
      </c>
      <c r="E7" s="40" t="s">
        <v>850</v>
      </c>
      <c r="F7" s="155">
        <v>8</v>
      </c>
      <c r="G7" s="40" t="s">
        <v>851</v>
      </c>
      <c r="H7" s="297">
        <v>4</v>
      </c>
      <c r="I7" s="40" t="s">
        <v>852</v>
      </c>
      <c r="J7" s="298" t="s">
        <v>578</v>
      </c>
      <c r="K7" s="298" t="s">
        <v>58</v>
      </c>
      <c r="L7" s="299">
        <v>100</v>
      </c>
      <c r="M7" s="300"/>
      <c r="N7" s="300"/>
      <c r="O7" s="300">
        <v>4</v>
      </c>
      <c r="P7" s="93"/>
      <c r="Q7" s="93"/>
      <c r="R7" s="93">
        <v>0</v>
      </c>
      <c r="S7" s="93">
        <v>10</v>
      </c>
      <c r="T7" s="93">
        <v>0</v>
      </c>
      <c r="U7" s="93">
        <v>30</v>
      </c>
      <c r="V7" s="93">
        <v>15</v>
      </c>
      <c r="W7" s="301">
        <v>30</v>
      </c>
      <c r="X7" s="301">
        <v>0</v>
      </c>
      <c r="Y7" s="301">
        <v>5</v>
      </c>
      <c r="Z7" s="93">
        <v>5</v>
      </c>
      <c r="AA7" s="302">
        <v>0</v>
      </c>
      <c r="AB7" s="93">
        <v>0</v>
      </c>
      <c r="AC7" s="93">
        <v>5</v>
      </c>
      <c r="AD7" s="303">
        <f>SUM(R7:AC7)</f>
        <v>100</v>
      </c>
      <c r="AE7" s="304">
        <f t="shared" ref="AE7:AE26" si="0">+AD7/L7</f>
        <v>1</v>
      </c>
      <c r="AF7" s="305">
        <f t="shared" ref="AF7:AF32" si="1">+AE7*O7</f>
        <v>4</v>
      </c>
      <c r="AG7" s="306"/>
    </row>
    <row r="8" spans="1:33" ht="354" customHeight="1" x14ac:dyDescent="0.2">
      <c r="A8" s="21" t="s">
        <v>853</v>
      </c>
      <c r="B8" s="40" t="s">
        <v>847</v>
      </c>
      <c r="C8" s="23" t="s">
        <v>848</v>
      </c>
      <c r="D8" s="30" t="s">
        <v>853</v>
      </c>
      <c r="E8" s="40" t="s">
        <v>854</v>
      </c>
      <c r="F8" s="155">
        <v>100</v>
      </c>
      <c r="G8" s="40" t="s">
        <v>855</v>
      </c>
      <c r="H8" s="297">
        <v>0</v>
      </c>
      <c r="I8" s="40" t="s">
        <v>856</v>
      </c>
      <c r="J8" s="298" t="s">
        <v>578</v>
      </c>
      <c r="K8" s="298" t="s">
        <v>71</v>
      </c>
      <c r="L8" s="299">
        <v>100</v>
      </c>
      <c r="M8" s="300"/>
      <c r="N8" s="300"/>
      <c r="O8" s="300">
        <v>5</v>
      </c>
      <c r="P8" s="93"/>
      <c r="Q8" s="93"/>
      <c r="R8" s="93">
        <v>0</v>
      </c>
      <c r="S8" s="93">
        <v>10</v>
      </c>
      <c r="T8" s="93">
        <v>0</v>
      </c>
      <c r="U8" s="93">
        <v>30</v>
      </c>
      <c r="V8" s="93">
        <v>10</v>
      </c>
      <c r="W8" s="93">
        <v>20</v>
      </c>
      <c r="X8" s="93">
        <v>5</v>
      </c>
      <c r="Y8" s="93">
        <v>0</v>
      </c>
      <c r="Z8" s="93">
        <v>5</v>
      </c>
      <c r="AA8" s="93">
        <v>0</v>
      </c>
      <c r="AB8" s="93">
        <v>0</v>
      </c>
      <c r="AC8" s="93">
        <v>20</v>
      </c>
      <c r="AD8" s="303">
        <v>80</v>
      </c>
      <c r="AE8" s="304">
        <f>+AD8/L8</f>
        <v>0.8</v>
      </c>
      <c r="AF8" s="305">
        <f t="shared" si="1"/>
        <v>4</v>
      </c>
      <c r="AG8" s="307"/>
    </row>
    <row r="9" spans="1:33" s="310" customFormat="1" ht="84.75" customHeight="1" x14ac:dyDescent="0.2">
      <c r="A9" s="21" t="s">
        <v>857</v>
      </c>
      <c r="B9" s="23" t="s">
        <v>847</v>
      </c>
      <c r="C9" s="23" t="s">
        <v>848</v>
      </c>
      <c r="D9" s="30" t="s">
        <v>857</v>
      </c>
      <c r="E9" s="40" t="s">
        <v>858</v>
      </c>
      <c r="F9" s="155">
        <v>1</v>
      </c>
      <c r="G9" s="40" t="s">
        <v>851</v>
      </c>
      <c r="H9" s="297">
        <v>0</v>
      </c>
      <c r="I9" s="40" t="s">
        <v>859</v>
      </c>
      <c r="J9" s="298" t="s">
        <v>578</v>
      </c>
      <c r="K9" s="298" t="s">
        <v>58</v>
      </c>
      <c r="L9" s="299">
        <v>1</v>
      </c>
      <c r="M9" s="300"/>
      <c r="N9" s="300"/>
      <c r="O9" s="300">
        <v>4</v>
      </c>
      <c r="P9" s="93"/>
      <c r="Q9" s="93"/>
      <c r="R9" s="93">
        <v>0</v>
      </c>
      <c r="S9" s="93">
        <v>0</v>
      </c>
      <c r="T9" s="93">
        <v>0</v>
      </c>
      <c r="U9" s="93">
        <v>0</v>
      </c>
      <c r="V9" s="93">
        <v>0</v>
      </c>
      <c r="W9" s="93">
        <v>0</v>
      </c>
      <c r="X9" s="93">
        <v>0</v>
      </c>
      <c r="Y9" s="308">
        <v>0</v>
      </c>
      <c r="Z9" s="302">
        <v>0</v>
      </c>
      <c r="AA9" s="302">
        <v>0</v>
      </c>
      <c r="AB9" s="93">
        <v>0</v>
      </c>
      <c r="AC9" s="127"/>
      <c r="AD9" s="303">
        <f>SUM(R9:AC9)</f>
        <v>0</v>
      </c>
      <c r="AE9" s="304">
        <f t="shared" si="0"/>
        <v>0</v>
      </c>
      <c r="AF9" s="21">
        <f t="shared" si="1"/>
        <v>0</v>
      </c>
      <c r="AG9" s="309" t="s">
        <v>860</v>
      </c>
    </row>
    <row r="10" spans="1:33" ht="40.5" customHeight="1" x14ac:dyDescent="0.2">
      <c r="A10" s="21" t="s">
        <v>861</v>
      </c>
      <c r="B10" s="40" t="s">
        <v>847</v>
      </c>
      <c r="C10" s="23" t="s">
        <v>848</v>
      </c>
      <c r="D10" s="30" t="s">
        <v>861</v>
      </c>
      <c r="E10" s="40" t="s">
        <v>862</v>
      </c>
      <c r="F10" s="155">
        <v>1</v>
      </c>
      <c r="G10" s="40" t="s">
        <v>863</v>
      </c>
      <c r="H10" s="297">
        <v>0</v>
      </c>
      <c r="I10" s="40" t="s">
        <v>864</v>
      </c>
      <c r="J10" s="298" t="s">
        <v>578</v>
      </c>
      <c r="K10" s="298" t="s">
        <v>58</v>
      </c>
      <c r="L10" s="299">
        <v>1</v>
      </c>
      <c r="M10" s="300"/>
      <c r="N10" s="300"/>
      <c r="O10" s="300">
        <v>4</v>
      </c>
      <c r="P10" s="93"/>
      <c r="Q10" s="93"/>
      <c r="R10" s="93">
        <v>0</v>
      </c>
      <c r="S10" s="93">
        <v>0</v>
      </c>
      <c r="T10" s="93">
        <v>0</v>
      </c>
      <c r="U10" s="93">
        <v>0</v>
      </c>
      <c r="V10" s="93">
        <v>0</v>
      </c>
      <c r="W10" s="93">
        <v>0</v>
      </c>
      <c r="X10" s="302">
        <v>0</v>
      </c>
      <c r="Y10" s="302">
        <v>0</v>
      </c>
      <c r="Z10" s="302">
        <v>0.5</v>
      </c>
      <c r="AA10" s="93">
        <v>0</v>
      </c>
      <c r="AB10" s="93">
        <v>0</v>
      </c>
      <c r="AC10" s="93"/>
      <c r="AD10" s="303">
        <f>SUM(R10:AC10)</f>
        <v>0.5</v>
      </c>
      <c r="AE10" s="304">
        <f t="shared" si="0"/>
        <v>0.5</v>
      </c>
      <c r="AF10" s="311"/>
      <c r="AG10" s="309" t="s">
        <v>865</v>
      </c>
    </row>
    <row r="11" spans="1:33" ht="45" x14ac:dyDescent="0.2">
      <c r="A11" s="21" t="s">
        <v>866</v>
      </c>
      <c r="B11" s="40" t="s">
        <v>847</v>
      </c>
      <c r="C11" s="23" t="s">
        <v>848</v>
      </c>
      <c r="D11" s="30" t="s">
        <v>866</v>
      </c>
      <c r="E11" s="40" t="s">
        <v>867</v>
      </c>
      <c r="F11" s="155">
        <v>1</v>
      </c>
      <c r="G11" s="40" t="s">
        <v>868</v>
      </c>
      <c r="H11" s="297">
        <v>0</v>
      </c>
      <c r="I11" s="40" t="s">
        <v>869</v>
      </c>
      <c r="J11" s="298" t="s">
        <v>578</v>
      </c>
      <c r="K11" s="298" t="s">
        <v>58</v>
      </c>
      <c r="L11" s="299">
        <v>1</v>
      </c>
      <c r="M11" s="300"/>
      <c r="N11" s="300"/>
      <c r="O11" s="300">
        <v>4</v>
      </c>
      <c r="P11" s="93"/>
      <c r="Q11" s="93"/>
      <c r="R11" s="93">
        <v>0</v>
      </c>
      <c r="S11" s="93">
        <v>0</v>
      </c>
      <c r="T11" s="93">
        <v>0</v>
      </c>
      <c r="U11" s="93">
        <v>0</v>
      </c>
      <c r="V11" s="93">
        <v>0</v>
      </c>
      <c r="W11" s="93">
        <v>1</v>
      </c>
      <c r="X11" s="302">
        <v>0</v>
      </c>
      <c r="Y11" s="93">
        <v>0</v>
      </c>
      <c r="Z11" s="93">
        <v>0</v>
      </c>
      <c r="AA11" s="302">
        <v>0</v>
      </c>
      <c r="AB11" s="302"/>
      <c r="AC11" s="93"/>
      <c r="AD11" s="303">
        <f t="shared" ref="AD11:AD26" si="2">SUM(R11:AC11)</f>
        <v>1</v>
      </c>
      <c r="AE11" s="304">
        <v>0.5</v>
      </c>
      <c r="AF11" s="305">
        <f t="shared" si="1"/>
        <v>2</v>
      </c>
      <c r="AG11" s="309" t="s">
        <v>870</v>
      </c>
    </row>
    <row r="12" spans="1:33" ht="55.5" customHeight="1" x14ac:dyDescent="0.2">
      <c r="A12" s="21" t="s">
        <v>871</v>
      </c>
      <c r="B12" s="40" t="s">
        <v>847</v>
      </c>
      <c r="C12" s="23" t="s">
        <v>848</v>
      </c>
      <c r="D12" s="30" t="s">
        <v>871</v>
      </c>
      <c r="E12" s="40" t="s">
        <v>872</v>
      </c>
      <c r="F12" s="155">
        <v>1</v>
      </c>
      <c r="G12" s="40" t="s">
        <v>873</v>
      </c>
      <c r="H12" s="297">
        <v>1</v>
      </c>
      <c r="I12" s="40" t="s">
        <v>874</v>
      </c>
      <c r="J12" s="298" t="s">
        <v>563</v>
      </c>
      <c r="K12" s="298" t="s">
        <v>58</v>
      </c>
      <c r="L12" s="299">
        <v>1</v>
      </c>
      <c r="M12" s="300">
        <v>1</v>
      </c>
      <c r="N12" s="300"/>
      <c r="O12" s="300">
        <v>5</v>
      </c>
      <c r="P12" s="93"/>
      <c r="Q12" s="93"/>
      <c r="R12" s="93">
        <v>0</v>
      </c>
      <c r="S12" s="93">
        <v>1</v>
      </c>
      <c r="T12" s="93">
        <v>0</v>
      </c>
      <c r="U12" s="93">
        <v>0</v>
      </c>
      <c r="V12" s="93">
        <v>0</v>
      </c>
      <c r="W12" s="93">
        <v>0</v>
      </c>
      <c r="X12" s="93">
        <v>0</v>
      </c>
      <c r="Y12" s="93">
        <v>0</v>
      </c>
      <c r="Z12" s="93">
        <v>0</v>
      </c>
      <c r="AA12" s="93">
        <v>0</v>
      </c>
      <c r="AB12" s="93">
        <v>0</v>
      </c>
      <c r="AC12" s="93">
        <v>0</v>
      </c>
      <c r="AD12" s="303">
        <f t="shared" si="2"/>
        <v>1</v>
      </c>
      <c r="AE12" s="304">
        <f t="shared" si="0"/>
        <v>1</v>
      </c>
      <c r="AF12" s="305">
        <f t="shared" si="1"/>
        <v>5</v>
      </c>
      <c r="AG12" s="312" t="s">
        <v>875</v>
      </c>
    </row>
    <row r="13" spans="1:33" ht="70.5" customHeight="1" x14ac:dyDescent="0.2">
      <c r="A13" s="21" t="s">
        <v>876</v>
      </c>
      <c r="B13" s="40" t="s">
        <v>847</v>
      </c>
      <c r="C13" s="23" t="s">
        <v>848</v>
      </c>
      <c r="D13" s="30" t="s">
        <v>876</v>
      </c>
      <c r="E13" s="40" t="s">
        <v>877</v>
      </c>
      <c r="F13" s="155">
        <v>50</v>
      </c>
      <c r="G13" s="40" t="s">
        <v>878</v>
      </c>
      <c r="H13" s="297">
        <v>49</v>
      </c>
      <c r="I13" s="40" t="s">
        <v>879</v>
      </c>
      <c r="J13" s="298" t="s">
        <v>578</v>
      </c>
      <c r="K13" s="298" t="s">
        <v>880</v>
      </c>
      <c r="L13" s="299">
        <v>20</v>
      </c>
      <c r="M13" s="300">
        <v>49</v>
      </c>
      <c r="N13" s="300"/>
      <c r="O13" s="300">
        <v>5</v>
      </c>
      <c r="P13" s="93">
        <v>9</v>
      </c>
      <c r="Q13" s="93">
        <v>20</v>
      </c>
      <c r="R13" s="93">
        <v>0</v>
      </c>
      <c r="S13" s="93">
        <v>0</v>
      </c>
      <c r="T13" s="93">
        <v>0</v>
      </c>
      <c r="U13" s="93">
        <v>1</v>
      </c>
      <c r="V13" s="93">
        <v>3</v>
      </c>
      <c r="W13" s="93">
        <v>3</v>
      </c>
      <c r="X13" s="93">
        <v>6</v>
      </c>
      <c r="Y13" s="93">
        <v>7</v>
      </c>
      <c r="Z13" s="93">
        <v>5</v>
      </c>
      <c r="AA13" s="93">
        <v>2</v>
      </c>
      <c r="AB13" s="93">
        <v>5</v>
      </c>
      <c r="AC13" s="93">
        <v>1</v>
      </c>
      <c r="AD13" s="303">
        <f t="shared" si="2"/>
        <v>33</v>
      </c>
      <c r="AE13" s="304">
        <f t="shared" si="0"/>
        <v>1.65</v>
      </c>
      <c r="AF13" s="305">
        <f t="shared" si="1"/>
        <v>8.25</v>
      </c>
      <c r="AG13" s="313" t="s">
        <v>881</v>
      </c>
    </row>
    <row r="14" spans="1:33" ht="42.75" customHeight="1" x14ac:dyDescent="0.2">
      <c r="A14" s="21" t="s">
        <v>882</v>
      </c>
      <c r="B14" s="40" t="s">
        <v>847</v>
      </c>
      <c r="C14" s="23" t="s">
        <v>848</v>
      </c>
      <c r="D14" s="30" t="s">
        <v>882</v>
      </c>
      <c r="E14" s="40" t="s">
        <v>883</v>
      </c>
      <c r="F14" s="155">
        <v>1</v>
      </c>
      <c r="G14" s="40" t="s">
        <v>884</v>
      </c>
      <c r="H14" s="297">
        <v>1</v>
      </c>
      <c r="I14" s="40" t="s">
        <v>885</v>
      </c>
      <c r="J14" s="298" t="s">
        <v>578</v>
      </c>
      <c r="K14" s="298" t="s">
        <v>58</v>
      </c>
      <c r="L14" s="299">
        <v>1</v>
      </c>
      <c r="M14" s="300"/>
      <c r="N14" s="300"/>
      <c r="O14" s="300">
        <v>4</v>
      </c>
      <c r="P14" s="93">
        <v>1</v>
      </c>
      <c r="Q14" s="93">
        <v>1</v>
      </c>
      <c r="R14" s="93">
        <v>1</v>
      </c>
      <c r="S14" s="93">
        <v>0</v>
      </c>
      <c r="T14" s="93">
        <v>0</v>
      </c>
      <c r="U14" s="93">
        <v>0</v>
      </c>
      <c r="V14" s="93">
        <v>0</v>
      </c>
      <c r="W14" s="93">
        <v>0</v>
      </c>
      <c r="X14" s="93">
        <v>0</v>
      </c>
      <c r="Y14" s="93">
        <v>0</v>
      </c>
      <c r="Z14" s="93">
        <v>0</v>
      </c>
      <c r="AA14" s="93">
        <v>0</v>
      </c>
      <c r="AB14" s="93">
        <v>0</v>
      </c>
      <c r="AC14" s="93">
        <v>0</v>
      </c>
      <c r="AD14" s="303">
        <f t="shared" si="2"/>
        <v>1</v>
      </c>
      <c r="AE14" s="304">
        <f t="shared" si="0"/>
        <v>1</v>
      </c>
      <c r="AF14" s="305">
        <f t="shared" si="1"/>
        <v>4</v>
      </c>
      <c r="AG14" s="314" t="s">
        <v>886</v>
      </c>
    </row>
    <row r="15" spans="1:33" ht="45" x14ac:dyDescent="0.2">
      <c r="A15" s="21" t="s">
        <v>887</v>
      </c>
      <c r="B15" s="40" t="s">
        <v>847</v>
      </c>
      <c r="C15" s="23" t="s">
        <v>848</v>
      </c>
      <c r="D15" s="30" t="s">
        <v>887</v>
      </c>
      <c r="E15" s="40" t="s">
        <v>888</v>
      </c>
      <c r="F15" s="155">
        <v>100</v>
      </c>
      <c r="G15" s="40" t="s">
        <v>889</v>
      </c>
      <c r="H15" s="315">
        <v>1</v>
      </c>
      <c r="I15" s="40" t="s">
        <v>890</v>
      </c>
      <c r="J15" s="298" t="s">
        <v>563</v>
      </c>
      <c r="K15" s="298" t="s">
        <v>71</v>
      </c>
      <c r="L15" s="299">
        <v>80</v>
      </c>
      <c r="M15" s="300"/>
      <c r="N15" s="300">
        <v>71</v>
      </c>
      <c r="O15" s="300">
        <v>4</v>
      </c>
      <c r="P15" s="93">
        <v>15</v>
      </c>
      <c r="Q15" s="93">
        <v>80</v>
      </c>
      <c r="R15" s="93">
        <v>0</v>
      </c>
      <c r="S15" s="93">
        <v>0</v>
      </c>
      <c r="T15" s="302">
        <v>2</v>
      </c>
      <c r="U15" s="93">
        <v>3</v>
      </c>
      <c r="V15" s="93">
        <v>3</v>
      </c>
      <c r="W15" s="93">
        <v>5</v>
      </c>
      <c r="X15" s="93">
        <v>2</v>
      </c>
      <c r="Y15" s="93">
        <v>2</v>
      </c>
      <c r="Z15" s="93">
        <v>3</v>
      </c>
      <c r="AA15" s="93">
        <v>15</v>
      </c>
      <c r="AB15" s="93">
        <v>15</v>
      </c>
      <c r="AC15" s="93">
        <v>26</v>
      </c>
      <c r="AD15" s="303">
        <f>SUM(R15:AC15)</f>
        <v>76</v>
      </c>
      <c r="AE15" s="304">
        <f t="shared" si="0"/>
        <v>0.95</v>
      </c>
      <c r="AF15" s="305">
        <f t="shared" si="1"/>
        <v>3.8</v>
      </c>
      <c r="AG15" s="316" t="s">
        <v>891</v>
      </c>
    </row>
    <row r="16" spans="1:33" s="310" customFormat="1" ht="121.5" customHeight="1" x14ac:dyDescent="0.2">
      <c r="A16" s="21" t="s">
        <v>892</v>
      </c>
      <c r="B16" s="23" t="s">
        <v>847</v>
      </c>
      <c r="C16" s="23" t="s">
        <v>848</v>
      </c>
      <c r="D16" s="30" t="s">
        <v>892</v>
      </c>
      <c r="E16" s="23" t="s">
        <v>893</v>
      </c>
      <c r="F16" s="30">
        <v>100</v>
      </c>
      <c r="G16" s="23" t="s">
        <v>894</v>
      </c>
      <c r="H16" s="27"/>
      <c r="I16" s="23" t="s">
        <v>895</v>
      </c>
      <c r="J16" s="24" t="s">
        <v>578</v>
      </c>
      <c r="K16" s="24" t="s">
        <v>71</v>
      </c>
      <c r="L16" s="126">
        <v>90</v>
      </c>
      <c r="M16" s="121"/>
      <c r="N16" s="121"/>
      <c r="O16" s="121">
        <v>5</v>
      </c>
      <c r="P16" s="93">
        <v>100</v>
      </c>
      <c r="Q16" s="93">
        <v>483</v>
      </c>
      <c r="R16" s="93">
        <f>0.0954063604240283*100</f>
        <v>9.5406360424028289</v>
      </c>
      <c r="S16" s="93">
        <f>0.0777385159010601*100</f>
        <v>7.7738515901060099</v>
      </c>
      <c r="T16" s="93">
        <f>+(0.100706713780919)*100</f>
        <v>10.0706713780919</v>
      </c>
      <c r="U16" s="93">
        <f>0.109730848861284*100</f>
        <v>10.973084886128399</v>
      </c>
      <c r="V16" s="302">
        <f>0.0848861283643892*100</f>
        <v>8.4886128364389197</v>
      </c>
      <c r="W16" s="93">
        <f>0.0869565217391304*100</f>
        <v>8.6956521739130412</v>
      </c>
      <c r="X16" s="93">
        <f>0.200873362445415*100</f>
        <v>20.0873362445415</v>
      </c>
      <c r="Y16" s="93">
        <f>0.0589519650655022*100</f>
        <v>5.8951965065502199</v>
      </c>
      <c r="Z16" s="302">
        <f>0.0545851528384279*100</f>
        <v>5.4585152838427904</v>
      </c>
      <c r="AA16" s="302">
        <v>0.04</v>
      </c>
      <c r="AB16" s="302">
        <v>0.08</v>
      </c>
      <c r="AC16" s="93">
        <v>7</v>
      </c>
      <c r="AD16" s="317">
        <f>R16+S16+T16+U16+V16+W16+X16+Y16+Z16</f>
        <v>86.983556942015596</v>
      </c>
      <c r="AE16" s="318"/>
      <c r="AF16" s="21">
        <f t="shared" si="1"/>
        <v>0</v>
      </c>
      <c r="AG16" s="316" t="s">
        <v>896</v>
      </c>
    </row>
    <row r="17" spans="1:33" s="325" customFormat="1" ht="75.75" customHeight="1" x14ac:dyDescent="0.2">
      <c r="A17" s="319" t="s">
        <v>897</v>
      </c>
      <c r="B17" s="92" t="s">
        <v>847</v>
      </c>
      <c r="C17" s="92" t="s">
        <v>848</v>
      </c>
      <c r="D17" s="16" t="s">
        <v>897</v>
      </c>
      <c r="E17" s="92" t="s">
        <v>898</v>
      </c>
      <c r="F17" s="16">
        <v>7</v>
      </c>
      <c r="G17" s="92" t="s">
        <v>899</v>
      </c>
      <c r="H17" s="19">
        <v>16</v>
      </c>
      <c r="I17" s="92" t="s">
        <v>255</v>
      </c>
      <c r="J17" s="273" t="s">
        <v>563</v>
      </c>
      <c r="K17" s="273" t="s">
        <v>58</v>
      </c>
      <c r="L17" s="134">
        <v>7</v>
      </c>
      <c r="M17" s="320">
        <v>16</v>
      </c>
      <c r="N17" s="320"/>
      <c r="O17" s="320">
        <v>5</v>
      </c>
      <c r="P17" s="321"/>
      <c r="Q17" s="321"/>
      <c r="R17" s="321">
        <v>0</v>
      </c>
      <c r="S17" s="321">
        <v>0</v>
      </c>
      <c r="T17" s="321">
        <v>0</v>
      </c>
      <c r="U17" s="321">
        <v>0</v>
      </c>
      <c r="V17" s="321">
        <v>0</v>
      </c>
      <c r="W17" s="321">
        <v>0</v>
      </c>
      <c r="X17" s="321">
        <v>1</v>
      </c>
      <c r="Y17" s="321">
        <v>1</v>
      </c>
      <c r="Z17" s="321">
        <v>1</v>
      </c>
      <c r="AA17" s="321">
        <v>0</v>
      </c>
      <c r="AB17" s="321">
        <v>1</v>
      </c>
      <c r="AC17" s="321">
        <v>3</v>
      </c>
      <c r="AD17" s="322">
        <f t="shared" si="2"/>
        <v>7</v>
      </c>
      <c r="AE17" s="323">
        <f t="shared" si="0"/>
        <v>1</v>
      </c>
      <c r="AF17" s="319">
        <f t="shared" si="1"/>
        <v>5</v>
      </c>
      <c r="AG17" s="324" t="s">
        <v>900</v>
      </c>
    </row>
    <row r="18" spans="1:33" s="310" customFormat="1" ht="60.75" customHeight="1" x14ac:dyDescent="0.2">
      <c r="A18" s="21" t="s">
        <v>901</v>
      </c>
      <c r="B18" s="23" t="s">
        <v>847</v>
      </c>
      <c r="C18" s="23" t="s">
        <v>848</v>
      </c>
      <c r="D18" s="30"/>
      <c r="E18" s="23" t="s">
        <v>902</v>
      </c>
      <c r="F18" s="30">
        <v>3</v>
      </c>
      <c r="G18" s="23" t="s">
        <v>903</v>
      </c>
      <c r="H18" s="27"/>
      <c r="I18" s="23" t="s">
        <v>904</v>
      </c>
      <c r="J18" s="24"/>
      <c r="K18" s="24" t="s">
        <v>58</v>
      </c>
      <c r="L18" s="126">
        <v>3</v>
      </c>
      <c r="M18" s="121"/>
      <c r="N18" s="121"/>
      <c r="O18" s="121">
        <v>5</v>
      </c>
      <c r="P18" s="93"/>
      <c r="Q18" s="93"/>
      <c r="R18" s="93">
        <v>0</v>
      </c>
      <c r="S18" s="93">
        <v>0</v>
      </c>
      <c r="T18" s="93">
        <v>0</v>
      </c>
      <c r="U18" s="93">
        <v>0</v>
      </c>
      <c r="V18" s="93">
        <v>0</v>
      </c>
      <c r="W18" s="93">
        <v>0</v>
      </c>
      <c r="X18" s="93">
        <v>1</v>
      </c>
      <c r="Y18" s="93">
        <v>0</v>
      </c>
      <c r="Z18" s="93">
        <v>0</v>
      </c>
      <c r="AA18" s="93">
        <v>1</v>
      </c>
      <c r="AB18" s="93">
        <v>0</v>
      </c>
      <c r="AC18" s="93">
        <v>0</v>
      </c>
      <c r="AD18" s="303">
        <f t="shared" si="2"/>
        <v>2</v>
      </c>
      <c r="AE18" s="304">
        <f t="shared" si="0"/>
        <v>0.66666666666666663</v>
      </c>
      <c r="AF18" s="21">
        <f t="shared" si="1"/>
        <v>3.333333333333333</v>
      </c>
      <c r="AG18" s="314" t="s">
        <v>905</v>
      </c>
    </row>
    <row r="19" spans="1:33" s="310" customFormat="1" ht="50.25" customHeight="1" x14ac:dyDescent="0.2">
      <c r="A19" s="21" t="s">
        <v>906</v>
      </c>
      <c r="B19" s="23" t="s">
        <v>847</v>
      </c>
      <c r="C19" s="23" t="s">
        <v>848</v>
      </c>
      <c r="D19" s="30" t="s">
        <v>901</v>
      </c>
      <c r="E19" s="23" t="s">
        <v>907</v>
      </c>
      <c r="F19" s="30">
        <v>4</v>
      </c>
      <c r="G19" s="23" t="s">
        <v>903</v>
      </c>
      <c r="H19" s="27">
        <v>4</v>
      </c>
      <c r="I19" s="23" t="s">
        <v>904</v>
      </c>
      <c r="J19" s="24" t="s">
        <v>563</v>
      </c>
      <c r="K19" s="24" t="s">
        <v>58</v>
      </c>
      <c r="L19" s="126">
        <v>4</v>
      </c>
      <c r="M19" s="121">
        <v>4</v>
      </c>
      <c r="N19" s="121"/>
      <c r="O19" s="121">
        <v>4</v>
      </c>
      <c r="P19" s="93"/>
      <c r="Q19" s="93"/>
      <c r="R19" s="93">
        <v>1</v>
      </c>
      <c r="S19" s="127">
        <v>0</v>
      </c>
      <c r="T19" s="127">
        <v>0</v>
      </c>
      <c r="U19" s="127">
        <v>0</v>
      </c>
      <c r="V19" s="127">
        <v>0</v>
      </c>
      <c r="W19" s="127">
        <v>0</v>
      </c>
      <c r="X19" s="93">
        <v>1</v>
      </c>
      <c r="Y19" s="93">
        <v>0</v>
      </c>
      <c r="Z19" s="93">
        <v>0</v>
      </c>
      <c r="AA19" s="93">
        <v>0</v>
      </c>
      <c r="AB19" s="93">
        <v>0</v>
      </c>
      <c r="AC19" s="93">
        <v>0</v>
      </c>
      <c r="AD19" s="303">
        <f t="shared" si="2"/>
        <v>2</v>
      </c>
      <c r="AE19" s="304">
        <f t="shared" si="0"/>
        <v>0.5</v>
      </c>
      <c r="AF19" s="21">
        <f t="shared" si="1"/>
        <v>2</v>
      </c>
      <c r="AG19" s="312"/>
    </row>
    <row r="20" spans="1:33" s="310" customFormat="1" ht="22.5" x14ac:dyDescent="0.2">
      <c r="A20" s="21" t="s">
        <v>908</v>
      </c>
      <c r="B20" s="23" t="s">
        <v>847</v>
      </c>
      <c r="C20" s="23" t="s">
        <v>848</v>
      </c>
      <c r="D20" s="30" t="s">
        <v>906</v>
      </c>
      <c r="E20" s="23" t="s">
        <v>909</v>
      </c>
      <c r="F20" s="30">
        <v>1</v>
      </c>
      <c r="G20" s="23" t="s">
        <v>910</v>
      </c>
      <c r="H20" s="27">
        <v>1</v>
      </c>
      <c r="I20" s="23" t="s">
        <v>911</v>
      </c>
      <c r="J20" s="24" t="s">
        <v>563</v>
      </c>
      <c r="K20" s="24" t="s">
        <v>58</v>
      </c>
      <c r="L20" s="126">
        <v>1</v>
      </c>
      <c r="M20" s="121">
        <v>1</v>
      </c>
      <c r="N20" s="121"/>
      <c r="O20" s="121">
        <v>4</v>
      </c>
      <c r="P20" s="93"/>
      <c r="Q20" s="93"/>
      <c r="R20" s="93">
        <v>0</v>
      </c>
      <c r="S20" s="93">
        <v>0</v>
      </c>
      <c r="T20" s="93">
        <v>0</v>
      </c>
      <c r="U20" s="93">
        <v>0</v>
      </c>
      <c r="V20" s="93">
        <v>0</v>
      </c>
      <c r="W20" s="93">
        <v>0</v>
      </c>
      <c r="X20" s="93">
        <v>0</v>
      </c>
      <c r="Y20" s="93">
        <v>0</v>
      </c>
      <c r="Z20" s="93">
        <v>0</v>
      </c>
      <c r="AA20" s="93">
        <v>0</v>
      </c>
      <c r="AB20" s="93">
        <v>0</v>
      </c>
      <c r="AC20" s="93">
        <v>0</v>
      </c>
      <c r="AD20" s="303">
        <f t="shared" si="2"/>
        <v>0</v>
      </c>
      <c r="AE20" s="304">
        <f t="shared" si="0"/>
        <v>0</v>
      </c>
      <c r="AF20" s="21">
        <f t="shared" si="1"/>
        <v>0</v>
      </c>
      <c r="AG20" s="312"/>
    </row>
    <row r="21" spans="1:33" s="310" customFormat="1" ht="63.75" customHeight="1" x14ac:dyDescent="0.2">
      <c r="A21" s="21" t="s">
        <v>912</v>
      </c>
      <c r="B21" s="23" t="s">
        <v>847</v>
      </c>
      <c r="C21" s="23" t="s">
        <v>848</v>
      </c>
      <c r="D21" s="30" t="s">
        <v>912</v>
      </c>
      <c r="E21" s="23" t="s">
        <v>913</v>
      </c>
      <c r="F21" s="30">
        <v>100</v>
      </c>
      <c r="G21" s="23" t="s">
        <v>914</v>
      </c>
      <c r="H21" s="311">
        <v>0.88</v>
      </c>
      <c r="I21" s="23" t="s">
        <v>915</v>
      </c>
      <c r="J21" s="24" t="s">
        <v>578</v>
      </c>
      <c r="K21" s="24" t="s">
        <v>71</v>
      </c>
      <c r="L21" s="326">
        <v>1</v>
      </c>
      <c r="M21" s="121">
        <v>96</v>
      </c>
      <c r="N21" s="121"/>
      <c r="O21" s="121">
        <v>5</v>
      </c>
      <c r="P21" s="93"/>
      <c r="Q21" s="93"/>
      <c r="R21" s="311">
        <v>0.98199999999999998</v>
      </c>
      <c r="S21" s="311">
        <v>0.66669999999999996</v>
      </c>
      <c r="T21" s="311">
        <v>0.77749999999999997</v>
      </c>
      <c r="U21" s="311">
        <v>0.80940000000000001</v>
      </c>
      <c r="V21" s="311">
        <v>0.82220000000000004</v>
      </c>
      <c r="W21" s="311">
        <v>0.86019999999999996</v>
      </c>
      <c r="X21" s="311">
        <v>0.93</v>
      </c>
      <c r="Y21" s="311">
        <v>0.93</v>
      </c>
      <c r="Z21" s="311">
        <v>0.93</v>
      </c>
      <c r="AA21" s="93">
        <v>0.87</v>
      </c>
      <c r="AB21" s="93">
        <v>0.92</v>
      </c>
      <c r="AC21" s="93">
        <v>0.95</v>
      </c>
      <c r="AD21" s="327">
        <f>IFERROR(INDEX(R21:AC21,COUNTA(R21:AC21)),"  ")</f>
        <v>0.95</v>
      </c>
      <c r="AE21" s="304">
        <f t="shared" si="0"/>
        <v>0.95</v>
      </c>
      <c r="AF21" s="21">
        <f t="shared" si="1"/>
        <v>4.75</v>
      </c>
      <c r="AG21" s="314"/>
    </row>
    <row r="22" spans="1:33" s="310" customFormat="1" ht="45" x14ac:dyDescent="0.2">
      <c r="A22" s="21" t="s">
        <v>916</v>
      </c>
      <c r="B22" s="23" t="s">
        <v>847</v>
      </c>
      <c r="C22" s="23" t="s">
        <v>848</v>
      </c>
      <c r="D22" s="30" t="s">
        <v>916</v>
      </c>
      <c r="E22" s="23" t="s">
        <v>917</v>
      </c>
      <c r="F22" s="30">
        <v>7</v>
      </c>
      <c r="G22" s="23" t="s">
        <v>899</v>
      </c>
      <c r="H22" s="27"/>
      <c r="I22" s="23" t="s">
        <v>918</v>
      </c>
      <c r="J22" s="24" t="s">
        <v>578</v>
      </c>
      <c r="K22" s="24" t="s">
        <v>58</v>
      </c>
      <c r="L22" s="126">
        <v>6</v>
      </c>
      <c r="M22" s="121"/>
      <c r="N22" s="121"/>
      <c r="O22" s="121">
        <v>4</v>
      </c>
      <c r="P22" s="93"/>
      <c r="Q22" s="93"/>
      <c r="R22" s="93">
        <v>0</v>
      </c>
      <c r="S22" s="93">
        <v>0</v>
      </c>
      <c r="T22" s="93">
        <v>0</v>
      </c>
      <c r="U22" s="93">
        <v>1</v>
      </c>
      <c r="V22" s="93">
        <v>0</v>
      </c>
      <c r="W22" s="93">
        <v>0</v>
      </c>
      <c r="X22" s="93">
        <v>1</v>
      </c>
      <c r="Y22" s="93">
        <v>1</v>
      </c>
      <c r="Z22" s="93">
        <v>1</v>
      </c>
      <c r="AA22" s="93">
        <v>1</v>
      </c>
      <c r="AB22" s="93">
        <v>1</v>
      </c>
      <c r="AC22" s="93">
        <v>0</v>
      </c>
      <c r="AD22" s="303">
        <f>SUM(R22:AC22)</f>
        <v>6</v>
      </c>
      <c r="AE22" s="304">
        <f t="shared" si="0"/>
        <v>1</v>
      </c>
      <c r="AF22" s="328">
        <f t="shared" si="1"/>
        <v>4</v>
      </c>
      <c r="AG22" s="314" t="s">
        <v>905</v>
      </c>
    </row>
    <row r="23" spans="1:33" s="310" customFormat="1" ht="33.75" x14ac:dyDescent="0.2">
      <c r="A23" s="21" t="s">
        <v>919</v>
      </c>
      <c r="B23" s="23" t="s">
        <v>847</v>
      </c>
      <c r="C23" s="23" t="s">
        <v>848</v>
      </c>
      <c r="D23" s="30" t="s">
        <v>919</v>
      </c>
      <c r="E23" s="23" t="s">
        <v>920</v>
      </c>
      <c r="F23" s="30">
        <v>15</v>
      </c>
      <c r="G23" s="23" t="s">
        <v>899</v>
      </c>
      <c r="H23" s="27">
        <v>26</v>
      </c>
      <c r="I23" s="23" t="s">
        <v>255</v>
      </c>
      <c r="J23" s="24" t="s">
        <v>578</v>
      </c>
      <c r="K23" s="24" t="s">
        <v>58</v>
      </c>
      <c r="L23" s="126">
        <v>10</v>
      </c>
      <c r="M23" s="121">
        <v>26</v>
      </c>
      <c r="N23" s="121"/>
      <c r="O23" s="121">
        <v>4</v>
      </c>
      <c r="P23" s="93"/>
      <c r="Q23" s="93"/>
      <c r="R23" s="127">
        <v>0</v>
      </c>
      <c r="S23" s="127">
        <v>0</v>
      </c>
      <c r="T23" s="93">
        <v>0</v>
      </c>
      <c r="U23" s="93">
        <v>0</v>
      </c>
      <c r="V23" s="93">
        <v>0</v>
      </c>
      <c r="W23" s="93">
        <v>1</v>
      </c>
      <c r="X23" s="93">
        <v>3</v>
      </c>
      <c r="Y23" s="93">
        <v>3</v>
      </c>
      <c r="Z23" s="93">
        <v>0</v>
      </c>
      <c r="AA23" s="93">
        <v>3</v>
      </c>
      <c r="AB23" s="93">
        <v>1</v>
      </c>
      <c r="AC23" s="93">
        <v>2</v>
      </c>
      <c r="AD23" s="303">
        <f t="shared" si="2"/>
        <v>13</v>
      </c>
      <c r="AE23" s="304">
        <f t="shared" si="0"/>
        <v>1.3</v>
      </c>
      <c r="AF23" s="21">
        <f t="shared" si="1"/>
        <v>5.2</v>
      </c>
      <c r="AG23" s="314"/>
    </row>
    <row r="24" spans="1:33" s="310" customFormat="1" ht="63.75" customHeight="1" x14ac:dyDescent="0.2">
      <c r="A24" s="21" t="s">
        <v>921</v>
      </c>
      <c r="B24" s="23" t="s">
        <v>847</v>
      </c>
      <c r="C24" s="23" t="s">
        <v>848</v>
      </c>
      <c r="D24" s="30" t="s">
        <v>921</v>
      </c>
      <c r="E24" s="23" t="s">
        <v>922</v>
      </c>
      <c r="F24" s="30">
        <v>1</v>
      </c>
      <c r="G24" s="23" t="s">
        <v>923</v>
      </c>
      <c r="H24" s="27">
        <v>0</v>
      </c>
      <c r="I24" s="23" t="s">
        <v>924</v>
      </c>
      <c r="J24" s="24" t="s">
        <v>563</v>
      </c>
      <c r="K24" s="24" t="s">
        <v>58</v>
      </c>
      <c r="L24" s="126">
        <v>1</v>
      </c>
      <c r="M24" s="121"/>
      <c r="N24" s="121"/>
      <c r="O24" s="121">
        <v>4</v>
      </c>
      <c r="P24" s="93"/>
      <c r="Q24" s="93"/>
      <c r="R24" s="93">
        <v>0</v>
      </c>
      <c r="S24" s="93">
        <v>0</v>
      </c>
      <c r="T24" s="93">
        <v>0</v>
      </c>
      <c r="U24" s="93">
        <v>0</v>
      </c>
      <c r="V24" s="93">
        <v>0</v>
      </c>
      <c r="W24" s="93">
        <v>0</v>
      </c>
      <c r="X24" s="93">
        <v>0</v>
      </c>
      <c r="Y24" s="93">
        <v>0</v>
      </c>
      <c r="Z24" s="93">
        <v>0</v>
      </c>
      <c r="AA24" s="93">
        <v>0</v>
      </c>
      <c r="AB24" s="93">
        <v>0</v>
      </c>
      <c r="AC24" s="93">
        <v>1</v>
      </c>
      <c r="AD24" s="303">
        <f t="shared" si="2"/>
        <v>1</v>
      </c>
      <c r="AE24" s="304">
        <f t="shared" si="0"/>
        <v>1</v>
      </c>
      <c r="AF24" s="21">
        <f t="shared" si="1"/>
        <v>4</v>
      </c>
      <c r="AG24" s="314"/>
    </row>
    <row r="25" spans="1:33" s="310" customFormat="1" ht="68.25" customHeight="1" x14ac:dyDescent="0.2">
      <c r="A25" s="21" t="s">
        <v>925</v>
      </c>
      <c r="B25" s="23" t="s">
        <v>847</v>
      </c>
      <c r="C25" s="23" t="s">
        <v>848</v>
      </c>
      <c r="D25" s="30" t="s">
        <v>925</v>
      </c>
      <c r="E25" s="23" t="s">
        <v>926</v>
      </c>
      <c r="F25" s="30">
        <v>100</v>
      </c>
      <c r="G25" s="23" t="s">
        <v>927</v>
      </c>
      <c r="H25" s="27">
        <v>5</v>
      </c>
      <c r="I25" s="23" t="s">
        <v>928</v>
      </c>
      <c r="J25" s="24" t="s">
        <v>578</v>
      </c>
      <c r="K25" s="24" t="s">
        <v>880</v>
      </c>
      <c r="L25" s="126">
        <v>120</v>
      </c>
      <c r="M25" s="121">
        <v>100</v>
      </c>
      <c r="N25" s="121"/>
      <c r="O25" s="121">
        <v>4</v>
      </c>
      <c r="P25" s="93"/>
      <c r="Q25" s="93"/>
      <c r="R25" s="93">
        <v>0</v>
      </c>
      <c r="S25" s="93">
        <v>0</v>
      </c>
      <c r="T25" s="93">
        <v>0</v>
      </c>
      <c r="U25" s="93">
        <v>0</v>
      </c>
      <c r="V25" s="93">
        <v>0</v>
      </c>
      <c r="W25" s="93">
        <v>0</v>
      </c>
      <c r="X25" s="93">
        <v>25</v>
      </c>
      <c r="Y25" s="93">
        <v>25</v>
      </c>
      <c r="Z25" s="93">
        <v>35</v>
      </c>
      <c r="AA25" s="93">
        <v>0</v>
      </c>
      <c r="AB25" s="93">
        <v>30</v>
      </c>
      <c r="AC25" s="93">
        <v>35</v>
      </c>
      <c r="AD25" s="303">
        <f t="shared" si="2"/>
        <v>150</v>
      </c>
      <c r="AE25" s="304">
        <f t="shared" si="0"/>
        <v>1.25</v>
      </c>
      <c r="AF25" s="328">
        <f t="shared" si="1"/>
        <v>5</v>
      </c>
      <c r="AG25" s="314" t="s">
        <v>929</v>
      </c>
    </row>
    <row r="26" spans="1:33" s="310" customFormat="1" ht="102" customHeight="1" x14ac:dyDescent="0.2">
      <c r="A26" s="21" t="s">
        <v>930</v>
      </c>
      <c r="B26" s="23" t="s">
        <v>847</v>
      </c>
      <c r="C26" s="23" t="s">
        <v>848</v>
      </c>
      <c r="D26" s="30" t="s">
        <v>930</v>
      </c>
      <c r="E26" s="23" t="s">
        <v>931</v>
      </c>
      <c r="F26" s="30">
        <v>10</v>
      </c>
      <c r="G26" s="23" t="s">
        <v>932</v>
      </c>
      <c r="H26" s="27">
        <v>0</v>
      </c>
      <c r="I26" s="23" t="s">
        <v>933</v>
      </c>
      <c r="J26" s="24" t="s">
        <v>563</v>
      </c>
      <c r="K26" s="24" t="s">
        <v>58</v>
      </c>
      <c r="L26" s="126">
        <v>10</v>
      </c>
      <c r="M26" s="121"/>
      <c r="N26" s="121"/>
      <c r="O26" s="121">
        <v>4</v>
      </c>
      <c r="P26" s="93"/>
      <c r="Q26" s="93"/>
      <c r="R26" s="93">
        <v>0</v>
      </c>
      <c r="S26" s="93">
        <v>0</v>
      </c>
      <c r="T26" s="93">
        <v>0</v>
      </c>
      <c r="U26" s="93">
        <v>0</v>
      </c>
      <c r="V26" s="93">
        <v>0</v>
      </c>
      <c r="W26" s="93">
        <v>5</v>
      </c>
      <c r="X26" s="93">
        <v>0</v>
      </c>
      <c r="Y26" s="93">
        <v>0</v>
      </c>
      <c r="Z26" s="93">
        <v>0</v>
      </c>
      <c r="AA26" s="93">
        <v>0</v>
      </c>
      <c r="AB26" s="93">
        <v>0</v>
      </c>
      <c r="AC26" s="93">
        <v>0</v>
      </c>
      <c r="AD26" s="303">
        <f t="shared" si="2"/>
        <v>5</v>
      </c>
      <c r="AE26" s="304">
        <f t="shared" si="0"/>
        <v>0.5</v>
      </c>
      <c r="AF26" s="21">
        <f t="shared" si="1"/>
        <v>2</v>
      </c>
      <c r="AG26" s="314" t="s">
        <v>934</v>
      </c>
    </row>
    <row r="27" spans="1:33" s="310" customFormat="1" ht="42" customHeight="1" x14ac:dyDescent="0.2">
      <c r="A27" s="21" t="s">
        <v>935</v>
      </c>
      <c r="B27" s="23" t="s">
        <v>847</v>
      </c>
      <c r="C27" s="23" t="s">
        <v>848</v>
      </c>
      <c r="D27" s="30" t="s">
        <v>935</v>
      </c>
      <c r="E27" s="23" t="s">
        <v>936</v>
      </c>
      <c r="F27" s="30">
        <v>100</v>
      </c>
      <c r="G27" s="23" t="s">
        <v>937</v>
      </c>
      <c r="H27" s="311">
        <v>0.94</v>
      </c>
      <c r="I27" s="23" t="s">
        <v>938</v>
      </c>
      <c r="J27" s="24" t="s">
        <v>578</v>
      </c>
      <c r="K27" s="24" t="s">
        <v>71</v>
      </c>
      <c r="L27" s="126">
        <v>100</v>
      </c>
      <c r="M27" s="121">
        <v>91.89</v>
      </c>
      <c r="N27" s="121"/>
      <c r="O27" s="121">
        <v>4</v>
      </c>
      <c r="P27" s="93"/>
      <c r="Q27" s="93"/>
      <c r="R27" s="329">
        <v>0.38</v>
      </c>
      <c r="S27" s="329">
        <v>0.48</v>
      </c>
      <c r="T27" s="329">
        <v>0.54</v>
      </c>
      <c r="U27" s="329">
        <v>0.56000000000000005</v>
      </c>
      <c r="V27" s="329">
        <v>0.63</v>
      </c>
      <c r="W27" s="329">
        <v>0.67</v>
      </c>
      <c r="X27" s="329">
        <v>0.76</v>
      </c>
      <c r="Y27" s="329">
        <v>0.81</v>
      </c>
      <c r="Z27" s="329">
        <v>0.81</v>
      </c>
      <c r="AA27" s="329">
        <v>0.84</v>
      </c>
      <c r="AB27" s="330">
        <v>0.89</v>
      </c>
      <c r="AC27" s="331">
        <v>0.85</v>
      </c>
      <c r="AD27" s="327">
        <f>IFERROR(INDEX(R27:AC27,COUNTA(R27:AC27)),"  ")</f>
        <v>0.85</v>
      </c>
      <c r="AE27" s="304">
        <f>AD27</f>
        <v>0.85</v>
      </c>
      <c r="AF27" s="21">
        <f t="shared" si="1"/>
        <v>3.4</v>
      </c>
      <c r="AG27" s="332"/>
    </row>
    <row r="28" spans="1:33" s="310" customFormat="1" ht="41.25" customHeight="1" x14ac:dyDescent="0.2">
      <c r="A28" s="21" t="s">
        <v>939</v>
      </c>
      <c r="B28" s="23" t="s">
        <v>847</v>
      </c>
      <c r="C28" s="23" t="s">
        <v>848</v>
      </c>
      <c r="D28" s="30" t="s">
        <v>939</v>
      </c>
      <c r="E28" s="23" t="s">
        <v>940</v>
      </c>
      <c r="F28" s="30">
        <v>100</v>
      </c>
      <c r="G28" s="23" t="s">
        <v>937</v>
      </c>
      <c r="H28" s="311">
        <v>0.85</v>
      </c>
      <c r="I28" s="23" t="s">
        <v>938</v>
      </c>
      <c r="J28" s="24" t="s">
        <v>578</v>
      </c>
      <c r="K28" s="24" t="s">
        <v>71</v>
      </c>
      <c r="L28" s="126">
        <v>100</v>
      </c>
      <c r="M28" s="121">
        <v>93</v>
      </c>
      <c r="N28" s="121"/>
      <c r="O28" s="121">
        <v>4</v>
      </c>
      <c r="P28" s="93"/>
      <c r="Q28" s="93"/>
      <c r="R28" s="329">
        <v>0.08</v>
      </c>
      <c r="S28" s="329">
        <v>0.17</v>
      </c>
      <c r="T28" s="329">
        <v>0.23</v>
      </c>
      <c r="U28" s="329">
        <v>0.36</v>
      </c>
      <c r="V28" s="329">
        <v>0.47</v>
      </c>
      <c r="W28" s="329">
        <v>0.56000000000000005</v>
      </c>
      <c r="X28" s="329">
        <v>0.65</v>
      </c>
      <c r="Y28" s="329">
        <v>0.75</v>
      </c>
      <c r="Z28" s="329">
        <v>0.78</v>
      </c>
      <c r="AA28" s="93"/>
      <c r="AB28" s="93">
        <v>1.07</v>
      </c>
      <c r="AC28" s="331">
        <v>1.26</v>
      </c>
      <c r="AD28" s="327">
        <f>IFERROR(INDEX(R28:AC28,COUNTA(R28:AC28)),"  ")</f>
        <v>1.07</v>
      </c>
      <c r="AE28" s="304">
        <f>AD28</f>
        <v>1.07</v>
      </c>
      <c r="AF28" s="21">
        <f t="shared" si="1"/>
        <v>4.28</v>
      </c>
      <c r="AG28" s="333"/>
    </row>
    <row r="29" spans="1:33" s="310" customFormat="1" ht="75" customHeight="1" x14ac:dyDescent="0.2">
      <c r="A29" s="21" t="s">
        <v>941</v>
      </c>
      <c r="B29" s="23" t="s">
        <v>847</v>
      </c>
      <c r="C29" s="23" t="s">
        <v>848</v>
      </c>
      <c r="D29" s="30" t="s">
        <v>941</v>
      </c>
      <c r="E29" s="23" t="s">
        <v>942</v>
      </c>
      <c r="F29" s="30">
        <v>100</v>
      </c>
      <c r="G29" s="23" t="s">
        <v>937</v>
      </c>
      <c r="H29" s="311">
        <v>0.99</v>
      </c>
      <c r="I29" s="23" t="s">
        <v>943</v>
      </c>
      <c r="J29" s="24" t="s">
        <v>578</v>
      </c>
      <c r="K29" s="24" t="s">
        <v>71</v>
      </c>
      <c r="L29" s="126">
        <v>1</v>
      </c>
      <c r="M29" s="121">
        <v>98</v>
      </c>
      <c r="N29" s="121"/>
      <c r="O29" s="121">
        <v>5</v>
      </c>
      <c r="P29" s="93"/>
      <c r="Q29" s="93"/>
      <c r="R29" s="329">
        <v>0</v>
      </c>
      <c r="S29" s="329">
        <v>0.02</v>
      </c>
      <c r="T29" s="329">
        <v>7.0000000000000007E-2</v>
      </c>
      <c r="U29" s="329">
        <v>0.16</v>
      </c>
      <c r="V29" s="329">
        <v>0.23</v>
      </c>
      <c r="W29" s="329">
        <v>0.31</v>
      </c>
      <c r="X29" s="329">
        <v>0.4</v>
      </c>
      <c r="Y29" s="329">
        <v>0.51</v>
      </c>
      <c r="Z29" s="329">
        <v>0.57999999999999996</v>
      </c>
      <c r="AA29" s="329">
        <v>0.67</v>
      </c>
      <c r="AB29" s="93">
        <v>0.78</v>
      </c>
      <c r="AC29" s="331">
        <v>1</v>
      </c>
      <c r="AD29" s="327">
        <f>IFERROR(INDEX(R29:AC29,COUNTA(R29:AC29)),"  ")</f>
        <v>1</v>
      </c>
      <c r="AE29" s="304">
        <f>+AD29/L29</f>
        <v>1</v>
      </c>
      <c r="AF29" s="21">
        <f t="shared" si="1"/>
        <v>5</v>
      </c>
      <c r="AG29" s="316"/>
    </row>
    <row r="30" spans="1:33" ht="43.5" customHeight="1" x14ac:dyDescent="0.2">
      <c r="A30" s="65" t="s">
        <v>944</v>
      </c>
      <c r="B30" s="92" t="s">
        <v>847</v>
      </c>
      <c r="C30" s="66" t="s">
        <v>945</v>
      </c>
      <c r="D30" s="65" t="s">
        <v>944</v>
      </c>
      <c r="E30" s="18" t="s">
        <v>4</v>
      </c>
      <c r="F30" s="65"/>
      <c r="G30" s="18"/>
      <c r="H30" s="118"/>
      <c r="I30" s="67"/>
      <c r="J30" s="18"/>
      <c r="K30" s="18"/>
      <c r="L30" s="118"/>
      <c r="M30" s="118"/>
      <c r="N30" s="118"/>
      <c r="O30" s="118">
        <f>SUM(O7:O29)</f>
        <v>100</v>
      </c>
      <c r="P30" s="18"/>
      <c r="Q30" s="18"/>
      <c r="R30" s="118"/>
      <c r="S30" s="118"/>
      <c r="T30" s="118"/>
      <c r="U30" s="118"/>
      <c r="V30" s="118"/>
      <c r="W30" s="118"/>
      <c r="X30" s="118"/>
      <c r="Y30" s="118"/>
      <c r="Z30" s="118"/>
      <c r="AA30" s="118"/>
      <c r="AB30" s="118"/>
      <c r="AC30" s="118"/>
      <c r="AD30" s="118"/>
      <c r="AE30" s="118"/>
      <c r="AF30" s="118">
        <f>SUM(AF31:AF32)</f>
        <v>12.909090909090908</v>
      </c>
      <c r="AG30" s="334"/>
    </row>
    <row r="31" spans="1:33" ht="76.5" customHeight="1" x14ac:dyDescent="0.2">
      <c r="A31" s="21" t="s">
        <v>946</v>
      </c>
      <c r="B31" s="40" t="s">
        <v>847</v>
      </c>
      <c r="C31" s="23" t="s">
        <v>947</v>
      </c>
      <c r="D31" s="30" t="s">
        <v>946</v>
      </c>
      <c r="E31" s="181" t="s">
        <v>948</v>
      </c>
      <c r="F31" s="275">
        <v>5</v>
      </c>
      <c r="G31" s="335" t="s">
        <v>949</v>
      </c>
      <c r="H31" s="180">
        <v>18</v>
      </c>
      <c r="I31" s="181" t="s">
        <v>950</v>
      </c>
      <c r="J31" s="52"/>
      <c r="K31" s="24" t="s">
        <v>58</v>
      </c>
      <c r="L31" s="126">
        <v>5</v>
      </c>
      <c r="M31" s="121">
        <v>20</v>
      </c>
      <c r="N31" s="121"/>
      <c r="O31" s="121">
        <v>50</v>
      </c>
      <c r="P31" s="93"/>
      <c r="Q31" s="93"/>
      <c r="R31" s="93">
        <v>0</v>
      </c>
      <c r="S31" s="93">
        <v>0</v>
      </c>
      <c r="T31" s="93">
        <v>0</v>
      </c>
      <c r="U31" s="93">
        <v>0</v>
      </c>
      <c r="V31" s="93">
        <v>0</v>
      </c>
      <c r="W31" s="93">
        <v>3</v>
      </c>
      <c r="X31" s="93">
        <v>0</v>
      </c>
      <c r="Y31" s="93">
        <v>0</v>
      </c>
      <c r="Z31" s="93">
        <v>3</v>
      </c>
      <c r="AA31" s="93">
        <v>1</v>
      </c>
      <c r="AB31" s="93">
        <v>5</v>
      </c>
      <c r="AC31" s="93">
        <v>0</v>
      </c>
      <c r="AD31" s="303">
        <f>SUM(R31:AC31)/11</f>
        <v>1.0909090909090908</v>
      </c>
      <c r="AE31" s="304">
        <f>+AD31/L31</f>
        <v>0.21818181818181817</v>
      </c>
      <c r="AF31" s="336">
        <f t="shared" ref="AF31" si="3">+AE31*O31</f>
        <v>10.909090909090908</v>
      </c>
      <c r="AG31" s="531" t="s">
        <v>951</v>
      </c>
    </row>
    <row r="32" spans="1:33" ht="76.5" customHeight="1" x14ac:dyDescent="0.2">
      <c r="A32" s="21" t="s">
        <v>952</v>
      </c>
      <c r="B32" s="40" t="s">
        <v>847</v>
      </c>
      <c r="C32" s="23" t="s">
        <v>947</v>
      </c>
      <c r="D32" s="30" t="s">
        <v>952</v>
      </c>
      <c r="E32" s="181" t="s">
        <v>953</v>
      </c>
      <c r="F32" s="275">
        <v>5</v>
      </c>
      <c r="G32" s="337" t="s">
        <v>954</v>
      </c>
      <c r="H32" s="180"/>
      <c r="I32" s="181"/>
      <c r="J32" s="52"/>
      <c r="K32" s="24" t="s">
        <v>58</v>
      </c>
      <c r="L32" s="126">
        <v>5</v>
      </c>
      <c r="M32" s="121"/>
      <c r="N32" s="121"/>
      <c r="O32" s="121">
        <v>50</v>
      </c>
      <c r="P32" s="93"/>
      <c r="Q32" s="93"/>
      <c r="R32" s="93">
        <v>0</v>
      </c>
      <c r="S32" s="93">
        <v>0</v>
      </c>
      <c r="T32" s="93">
        <v>0</v>
      </c>
      <c r="U32" s="93">
        <v>0</v>
      </c>
      <c r="V32" s="93">
        <v>0</v>
      </c>
      <c r="W32" s="93">
        <v>0</v>
      </c>
      <c r="X32" s="93">
        <v>0</v>
      </c>
      <c r="Y32" s="93">
        <v>0</v>
      </c>
      <c r="Z32" s="93">
        <v>0</v>
      </c>
      <c r="AA32" s="93">
        <v>1</v>
      </c>
      <c r="AB32" s="93">
        <v>1</v>
      </c>
      <c r="AC32" s="93">
        <v>0</v>
      </c>
      <c r="AD32" s="303">
        <f>SUM(R32:AC32)/10</f>
        <v>0.2</v>
      </c>
      <c r="AE32" s="304">
        <f>+AD32/L32</f>
        <v>0.04</v>
      </c>
      <c r="AF32" s="336">
        <f t="shared" si="1"/>
        <v>2</v>
      </c>
      <c r="AG32" s="531"/>
    </row>
    <row r="33" spans="1:33" x14ac:dyDescent="0.2">
      <c r="AG33" s="338"/>
    </row>
    <row r="34" spans="1:33" x14ac:dyDescent="0.2">
      <c r="A34" s="339"/>
      <c r="B34" s="339"/>
      <c r="C34" s="339"/>
    </row>
    <row r="35" spans="1:33" x14ac:dyDescent="0.2">
      <c r="A35" s="340" t="s">
        <v>955</v>
      </c>
    </row>
    <row r="36" spans="1:33" x14ac:dyDescent="0.2">
      <c r="A36" s="294" t="s">
        <v>956</v>
      </c>
    </row>
  </sheetData>
  <mergeCells count="22">
    <mergeCell ref="AE3:AE4"/>
    <mergeCell ref="AF3:AF4"/>
    <mergeCell ref="AG3:AG4"/>
    <mergeCell ref="AG31:AG32"/>
    <mergeCell ref="M3:M4"/>
    <mergeCell ref="N3:N4"/>
    <mergeCell ref="O3:O5"/>
    <mergeCell ref="P3:Q3"/>
    <mergeCell ref="R3:AC3"/>
    <mergeCell ref="AD3:AD4"/>
    <mergeCell ref="L3:L4"/>
    <mergeCell ref="A3:A4"/>
    <mergeCell ref="B3:B4"/>
    <mergeCell ref="C3:C4"/>
    <mergeCell ref="D3:D4"/>
    <mergeCell ref="E3:E4"/>
    <mergeCell ref="F3:F4"/>
    <mergeCell ref="G3:G4"/>
    <mergeCell ref="H3:H4"/>
    <mergeCell ref="I3:I4"/>
    <mergeCell ref="J3:J4"/>
    <mergeCell ref="K3:K4"/>
  </mergeCells>
  <conditionalFormatting sqref="AE32 AE17:AE29 AE7:AE15">
    <cfRule type="expression" dxfId="11" priority="6">
      <formula>"SI($AE$7&lt;0"</formula>
    </cfRule>
  </conditionalFormatting>
  <conditionalFormatting sqref="AD27">
    <cfRule type="cellIs" dxfId="10" priority="5" operator="lessThanOrEqual">
      <formula>0</formula>
    </cfRule>
  </conditionalFormatting>
  <conditionalFormatting sqref="AD28:AD29">
    <cfRule type="cellIs" dxfId="9" priority="4" operator="lessThanOrEqual">
      <formula>0</formula>
    </cfRule>
  </conditionalFormatting>
  <conditionalFormatting sqref="AD21">
    <cfRule type="cellIs" dxfId="8" priority="3" operator="lessThanOrEqual">
      <formula>0</formula>
    </cfRule>
  </conditionalFormatting>
  <conditionalFormatting sqref="AE31">
    <cfRule type="expression" dxfId="7" priority="2">
      <formula>"SI($AE$7&lt;0"</formula>
    </cfRule>
  </conditionalFormatting>
  <conditionalFormatting sqref="AE16">
    <cfRule type="expression" dxfId="6" priority="1">
      <formula>"SI($AE$7&lt;0"</formula>
    </cfRule>
  </conditionalFormatting>
  <dataValidations count="1">
    <dataValidation type="decimal" allowBlank="1" showInputMessage="1" showErrorMessage="1" sqref="AD27:AD29 AD21">
      <formula1>0</formula1>
      <formula2>9999999999</formula2>
    </dataValidation>
  </dataValidations>
  <pageMargins left="1.299212598425197" right="0.70866141732283472" top="0.74803149606299213" bottom="0.74803149606299213" header="0.31496062992125984" footer="0.31496062992125984"/>
  <pageSetup paperSize="5" scale="55" orientation="landscape" horizontalDpi="4294967294" verticalDpi="4294967294"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I28"/>
  <sheetViews>
    <sheetView zoomScale="80" zoomScaleNormal="80" workbookViewId="0">
      <selection activeCell="K40" sqref="K40"/>
    </sheetView>
  </sheetViews>
  <sheetFormatPr baseColWidth="10" defaultRowHeight="15" x14ac:dyDescent="0.25"/>
  <cols>
    <col min="1" max="1" width="9.85546875" customWidth="1"/>
    <col min="3" max="3" width="23" customWidth="1"/>
    <col min="4" max="4" width="14.140625" customWidth="1"/>
    <col min="5" max="5" width="17.28515625" customWidth="1"/>
    <col min="6" max="6" width="18.140625" customWidth="1"/>
    <col min="7" max="7" width="23.7109375" customWidth="1"/>
    <col min="8" max="8" width="16.85546875" customWidth="1"/>
    <col min="9" max="9" width="16.140625" customWidth="1"/>
    <col min="10" max="10" width="14.7109375" customWidth="1"/>
    <col min="11" max="11" width="16.28515625" customWidth="1"/>
    <col min="12" max="12" width="18.5703125" customWidth="1"/>
    <col min="14" max="14" width="21.42578125" customWidth="1"/>
    <col min="35" max="35" width="114.28515625" customWidth="1"/>
  </cols>
  <sheetData>
    <row r="1" spans="1:35" ht="23.25" x14ac:dyDescent="0.35">
      <c r="A1" s="216"/>
      <c r="B1" s="217" t="s">
        <v>0</v>
      </c>
      <c r="C1" s="218"/>
      <c r="D1" s="218"/>
      <c r="E1" s="219"/>
      <c r="F1" s="218"/>
      <c r="G1" s="218"/>
      <c r="H1" s="220"/>
      <c r="I1" s="218"/>
      <c r="J1" s="220"/>
      <c r="K1" s="220"/>
      <c r="L1" s="218"/>
      <c r="M1" s="220"/>
      <c r="N1" s="221"/>
      <c r="O1" s="222"/>
      <c r="P1" s="222"/>
      <c r="Q1" s="218"/>
      <c r="R1" s="218"/>
      <c r="S1" s="218"/>
      <c r="T1" s="218"/>
      <c r="U1" s="223"/>
      <c r="V1" s="223"/>
      <c r="W1" s="223"/>
      <c r="X1" s="223"/>
      <c r="Y1" s="223"/>
      <c r="Z1" s="223"/>
      <c r="AA1" s="223"/>
      <c r="AB1" s="223"/>
      <c r="AC1" s="223"/>
      <c r="AD1" s="223"/>
      <c r="AE1" s="223"/>
      <c r="AF1" s="223"/>
      <c r="AG1" s="223"/>
      <c r="AH1" s="223"/>
      <c r="AI1" s="224"/>
    </row>
    <row r="2" spans="1:35" ht="23.25" x14ac:dyDescent="0.35">
      <c r="A2" s="216"/>
      <c r="B2" s="225" t="s">
        <v>753</v>
      </c>
      <c r="C2" s="223"/>
      <c r="D2" s="223"/>
      <c r="E2" s="226"/>
      <c r="F2" s="223"/>
      <c r="G2" s="223"/>
      <c r="H2" s="227"/>
      <c r="I2" s="223"/>
      <c r="J2" s="227"/>
      <c r="K2" s="227"/>
      <c r="L2" s="223"/>
      <c r="M2" s="227"/>
      <c r="N2" s="228"/>
      <c r="O2" s="229"/>
      <c r="P2" s="229"/>
      <c r="Q2" s="223"/>
      <c r="R2" s="223"/>
      <c r="S2" s="223"/>
      <c r="T2" s="223"/>
      <c r="U2" s="223"/>
      <c r="V2" s="223"/>
      <c r="W2" s="223"/>
      <c r="X2" s="223"/>
      <c r="Y2" s="223"/>
      <c r="Z2" s="223"/>
      <c r="AA2" s="223"/>
      <c r="AB2" s="223"/>
      <c r="AC2" s="223"/>
      <c r="AD2" s="223"/>
      <c r="AE2" s="223"/>
      <c r="AF2" s="223"/>
      <c r="AG2" s="223"/>
      <c r="AH2" s="223"/>
      <c r="AI2" s="224"/>
    </row>
    <row r="3" spans="1:35" x14ac:dyDescent="0.25">
      <c r="A3" s="533" t="s">
        <v>754</v>
      </c>
      <c r="B3" s="533" t="s">
        <v>2</v>
      </c>
      <c r="C3" s="533" t="s">
        <v>755</v>
      </c>
      <c r="D3" s="533" t="s">
        <v>756</v>
      </c>
      <c r="E3" s="534" t="s">
        <v>757</v>
      </c>
      <c r="F3" s="533" t="s">
        <v>758</v>
      </c>
      <c r="G3" s="533" t="s">
        <v>3</v>
      </c>
      <c r="H3" s="533" t="s">
        <v>548</v>
      </c>
      <c r="I3" s="533" t="s">
        <v>4</v>
      </c>
      <c r="J3" s="533" t="s">
        <v>549</v>
      </c>
      <c r="K3" s="533" t="s">
        <v>550</v>
      </c>
      <c r="L3" s="533" t="s">
        <v>5</v>
      </c>
      <c r="M3" s="533" t="s">
        <v>551</v>
      </c>
      <c r="N3" s="533" t="s">
        <v>6</v>
      </c>
      <c r="O3" s="533" t="s">
        <v>552</v>
      </c>
      <c r="P3" s="533" t="s">
        <v>7</v>
      </c>
      <c r="Q3" s="536" t="s">
        <v>553</v>
      </c>
      <c r="R3" s="535" t="s">
        <v>554</v>
      </c>
      <c r="S3" s="538" t="s">
        <v>555</v>
      </c>
      <c r="T3" s="539"/>
      <c r="U3" s="540" t="s">
        <v>461</v>
      </c>
      <c r="V3" s="541"/>
      <c r="W3" s="541"/>
      <c r="X3" s="541"/>
      <c r="Y3" s="541"/>
      <c r="Z3" s="541"/>
      <c r="AA3" s="541"/>
      <c r="AB3" s="541"/>
      <c r="AC3" s="541"/>
      <c r="AD3" s="541"/>
      <c r="AE3" s="541"/>
      <c r="AF3" s="542"/>
      <c r="AG3" s="543" t="s">
        <v>556</v>
      </c>
      <c r="AH3" s="545" t="s">
        <v>463</v>
      </c>
      <c r="AI3" s="547" t="s">
        <v>557</v>
      </c>
    </row>
    <row r="4" spans="1:35" x14ac:dyDescent="0.25">
      <c r="A4" s="533"/>
      <c r="B4" s="533"/>
      <c r="C4" s="533"/>
      <c r="D4" s="533"/>
      <c r="E4" s="534"/>
      <c r="F4" s="533"/>
      <c r="G4" s="533"/>
      <c r="H4" s="533"/>
      <c r="I4" s="533"/>
      <c r="J4" s="533"/>
      <c r="K4" s="533"/>
      <c r="L4" s="533"/>
      <c r="M4" s="533"/>
      <c r="N4" s="533"/>
      <c r="O4" s="533"/>
      <c r="P4" s="533"/>
      <c r="Q4" s="537"/>
      <c r="R4" s="535"/>
      <c r="S4" s="230" t="s">
        <v>44</v>
      </c>
      <c r="T4" s="230" t="s">
        <v>45</v>
      </c>
      <c r="U4" s="231" t="s">
        <v>465</v>
      </c>
      <c r="V4" s="231" t="s">
        <v>466</v>
      </c>
      <c r="W4" s="231" t="s">
        <v>467</v>
      </c>
      <c r="X4" s="231" t="s">
        <v>468</v>
      </c>
      <c r="Y4" s="231" t="s">
        <v>469</v>
      </c>
      <c r="Z4" s="231" t="s">
        <v>470</v>
      </c>
      <c r="AA4" s="231" t="s">
        <v>471</v>
      </c>
      <c r="AB4" s="231" t="s">
        <v>472</v>
      </c>
      <c r="AC4" s="231" t="s">
        <v>473</v>
      </c>
      <c r="AD4" s="231" t="s">
        <v>474</v>
      </c>
      <c r="AE4" s="231" t="s">
        <v>475</v>
      </c>
      <c r="AF4" s="231" t="s">
        <v>476</v>
      </c>
      <c r="AG4" s="544"/>
      <c r="AH4" s="546"/>
      <c r="AI4" s="548"/>
    </row>
    <row r="5" spans="1:35" x14ac:dyDescent="0.25">
      <c r="A5" s="232">
        <v>0</v>
      </c>
      <c r="B5" s="232">
        <v>1</v>
      </c>
      <c r="C5" s="232">
        <v>2</v>
      </c>
      <c r="D5" s="232"/>
      <c r="E5" s="233"/>
      <c r="F5" s="232"/>
      <c r="G5" s="232">
        <v>3</v>
      </c>
      <c r="H5" s="232"/>
      <c r="I5" s="232">
        <v>4</v>
      </c>
      <c r="J5" s="232">
        <v>5</v>
      </c>
      <c r="K5" s="232">
        <v>6</v>
      </c>
      <c r="L5" s="232"/>
      <c r="M5" s="232">
        <v>8</v>
      </c>
      <c r="N5" s="232">
        <v>9</v>
      </c>
      <c r="O5" s="232">
        <v>10</v>
      </c>
      <c r="P5" s="232">
        <v>11</v>
      </c>
      <c r="Q5" s="234">
        <v>12</v>
      </c>
      <c r="R5" s="235">
        <v>13</v>
      </c>
      <c r="S5" s="230">
        <v>14</v>
      </c>
      <c r="T5" s="230">
        <v>15</v>
      </c>
      <c r="U5" s="231">
        <v>16</v>
      </c>
      <c r="V5" s="231">
        <v>17</v>
      </c>
      <c r="W5" s="231">
        <v>18</v>
      </c>
      <c r="X5" s="231">
        <v>19</v>
      </c>
      <c r="Y5" s="231">
        <v>20</v>
      </c>
      <c r="Z5" s="231">
        <v>21</v>
      </c>
      <c r="AA5" s="231">
        <v>22</v>
      </c>
      <c r="AB5" s="231">
        <v>23</v>
      </c>
      <c r="AC5" s="231">
        <v>24</v>
      </c>
      <c r="AD5" s="231">
        <v>25</v>
      </c>
      <c r="AE5" s="231">
        <v>26</v>
      </c>
      <c r="AF5" s="231">
        <v>27</v>
      </c>
      <c r="AG5" s="236">
        <v>28</v>
      </c>
      <c r="AH5" s="237">
        <v>29</v>
      </c>
      <c r="AI5" s="238">
        <v>30</v>
      </c>
    </row>
    <row r="6" spans="1:35" ht="40.5" customHeight="1" x14ac:dyDescent="0.25">
      <c r="A6" s="239" t="s">
        <v>759</v>
      </c>
      <c r="B6" s="240" t="str">
        <f>+'[5]Consolidado Plan'!B6</f>
        <v>5-0-39</v>
      </c>
      <c r="C6" s="241" t="str">
        <f>+'[5]Consolidado Plan'!C6</f>
        <v>OFICINA ASESORA DE COMUNICACIONES</v>
      </c>
      <c r="D6" s="242" t="s">
        <v>760</v>
      </c>
      <c r="E6" s="243" t="s">
        <v>761</v>
      </c>
      <c r="F6" s="244" t="s">
        <v>762</v>
      </c>
      <c r="G6" s="244" t="str">
        <f>+'[5]Consolidado Plan'!G6</f>
        <v>VISIBILIDAD INSTITUCIONAL, PRODUCCIÓN Y DIVULGACIÓN DE INFORMACIÓN DE MSF A MEDIOS DE COMUNICACIÓN EXTERNOS E INTERNOS.</v>
      </c>
      <c r="H6" s="245" t="s">
        <v>763</v>
      </c>
      <c r="I6" s="246" t="str">
        <f>+'[5]Consolidado Plan'!I6</f>
        <v>ACTIVIDADES</v>
      </c>
      <c r="J6" s="247">
        <v>0</v>
      </c>
      <c r="K6" s="247">
        <v>100</v>
      </c>
      <c r="L6" s="246"/>
      <c r="M6" s="247"/>
      <c r="N6" s="248"/>
      <c r="O6" s="249"/>
      <c r="P6" s="249"/>
      <c r="Q6" s="250"/>
      <c r="R6" s="250"/>
      <c r="S6" s="251"/>
      <c r="T6" s="251"/>
      <c r="U6" s="251"/>
      <c r="V6" s="251"/>
      <c r="W6" s="251"/>
      <c r="X6" s="247"/>
      <c r="Y6" s="247"/>
      <c r="Z6" s="247"/>
      <c r="AA6" s="247"/>
      <c r="AB6" s="247"/>
      <c r="AC6" s="247"/>
      <c r="AD6" s="247"/>
      <c r="AE6" s="247"/>
      <c r="AF6" s="247"/>
      <c r="AG6" s="247"/>
      <c r="AH6" s="247"/>
      <c r="AI6" s="247"/>
    </row>
    <row r="7" spans="1:35" ht="54.75" customHeight="1" x14ac:dyDescent="0.25">
      <c r="A7" s="252" t="s">
        <v>759</v>
      </c>
      <c r="B7" s="252" t="str">
        <f>+'[5]Consolidado Plan'!B7</f>
        <v>5-0-39-1</v>
      </c>
      <c r="C7" s="253" t="str">
        <f>+'[5]Consolidado Plan'!C7</f>
        <v>OFICINA ASESORA DE COMUNICACIONES</v>
      </c>
      <c r="D7" s="254" t="s">
        <v>760</v>
      </c>
      <c r="E7" s="255" t="s">
        <v>761</v>
      </c>
      <c r="F7" s="255" t="s">
        <v>762</v>
      </c>
      <c r="G7" s="256" t="str">
        <f>+'[5]Consolidado Plan'!G7</f>
        <v>VISIBILIDAD INSTITUCIONAL, PRODUCCIÓN Y DIVULGACIÓN DE INFORMACIÓN MSF A MEDIOS DE COMUNICACIÓN EXTERNOS E INTERNOS.</v>
      </c>
      <c r="H7" s="257" t="s">
        <v>764</v>
      </c>
      <c r="I7" s="255" t="str">
        <f>+'[5]Consolidado Plan'!I7</f>
        <v>Organización de Audiencias Públicas.</v>
      </c>
      <c r="J7" s="257">
        <v>1</v>
      </c>
      <c r="K7" s="257">
        <v>0</v>
      </c>
      <c r="L7" s="255" t="str">
        <f>+'[5]Consolidado Plan'!L7</f>
        <v>Cantidad de Audiencias Públicas realizadas</v>
      </c>
      <c r="M7" s="258">
        <v>1</v>
      </c>
      <c r="N7" s="255" t="str">
        <f>+'[5]Consolidado Plan'!N7</f>
        <v xml:space="preserve">Registros de asistencia, presentación de la audiencia </v>
      </c>
      <c r="O7" s="259" t="str">
        <f>+'[5]Consolidado Plan'!O7</f>
        <v>Crecimiento</v>
      </c>
      <c r="P7" s="259" t="str">
        <f>+'[5]Consolidado Plan'!P7</f>
        <v>Número</v>
      </c>
      <c r="Q7" s="257">
        <v>1</v>
      </c>
      <c r="R7" s="258">
        <v>1</v>
      </c>
      <c r="S7" s="258"/>
      <c r="T7" s="258"/>
      <c r="U7" s="258">
        <v>0</v>
      </c>
      <c r="V7" s="258">
        <v>0</v>
      </c>
      <c r="W7" s="258">
        <v>0</v>
      </c>
      <c r="X7" s="260">
        <v>0</v>
      </c>
      <c r="Y7" s="260">
        <v>0</v>
      </c>
      <c r="Z7" s="260">
        <v>0</v>
      </c>
      <c r="AA7" s="260">
        <v>1</v>
      </c>
      <c r="AB7" s="260">
        <v>0</v>
      </c>
      <c r="AC7" s="260">
        <v>0</v>
      </c>
      <c r="AD7" s="260">
        <v>0</v>
      </c>
      <c r="AE7" s="260">
        <v>0</v>
      </c>
      <c r="AF7" s="260">
        <v>0</v>
      </c>
      <c r="AG7" s="261">
        <f>SUM(U7:AF7)</f>
        <v>1</v>
      </c>
      <c r="AH7" s="262">
        <f t="shared" ref="AH7:AH21" si="0">AG7/Q7*100</f>
        <v>100</v>
      </c>
      <c r="AI7" s="263"/>
    </row>
    <row r="8" spans="1:35" ht="110.25" customHeight="1" x14ac:dyDescent="0.25">
      <c r="A8" s="252" t="s">
        <v>759</v>
      </c>
      <c r="B8" s="252" t="str">
        <f>+'[5]Consolidado Plan'!B8</f>
        <v>5-0-39-2</v>
      </c>
      <c r="C8" s="253" t="str">
        <f>+'[5]Consolidado Plan'!C8</f>
        <v>OFICINA ASESORA DE COMUNICACIONES</v>
      </c>
      <c r="D8" s="254" t="s">
        <v>760</v>
      </c>
      <c r="E8" s="255" t="s">
        <v>761</v>
      </c>
      <c r="F8" s="255" t="s">
        <v>762</v>
      </c>
      <c r="G8" s="256" t="str">
        <f>+'[5]Consolidado Plan'!G8</f>
        <v>VISIBILIDAD INSTITUCIONAL, PRODUCCIÓN Y DIVULGACIÓN DE INFORMACIÓN MSF A MEDIOS DE COMUNICACIÓN EXTERNOS E INTERNOS.</v>
      </c>
      <c r="H8" s="257" t="s">
        <v>765</v>
      </c>
      <c r="I8" s="255" t="str">
        <f>+'[5]Consolidado Plan'!I8</f>
        <v>Publicaciones en el Micro sitio ICA Comunica</v>
      </c>
      <c r="J8" s="257">
        <v>300</v>
      </c>
      <c r="K8" s="257">
        <v>0</v>
      </c>
      <c r="L8" s="255" t="str">
        <f>+'[5]Consolidado Plan'!L8</f>
        <v>Cantidad de publicaciones Micro sitio ICA Comunica</v>
      </c>
      <c r="M8" s="258">
        <v>300</v>
      </c>
      <c r="N8" s="259" t="str">
        <f>+'[5]Consolidado Plan'!N8</f>
        <v>archivo Web</v>
      </c>
      <c r="O8" s="259" t="str">
        <f>+'[5]Consolidado Plan'!O8</f>
        <v>Crecimiento</v>
      </c>
      <c r="P8" s="259" t="str">
        <f>+'[5]Consolidado Plan'!P8</f>
        <v>Número</v>
      </c>
      <c r="Q8" s="257">
        <v>300</v>
      </c>
      <c r="R8" s="258">
        <v>267</v>
      </c>
      <c r="S8" s="258"/>
      <c r="T8" s="258"/>
      <c r="U8" s="258">
        <v>24</v>
      </c>
      <c r="V8" s="258">
        <v>26</v>
      </c>
      <c r="W8" s="258">
        <v>25</v>
      </c>
      <c r="X8" s="260">
        <v>25</v>
      </c>
      <c r="Y8" s="260">
        <v>27</v>
      </c>
      <c r="Z8" s="260">
        <v>28</v>
      </c>
      <c r="AA8" s="260">
        <v>7</v>
      </c>
      <c r="AB8" s="260">
        <v>23</v>
      </c>
      <c r="AC8" s="260">
        <v>10</v>
      </c>
      <c r="AD8" s="260">
        <v>21</v>
      </c>
      <c r="AE8" s="260">
        <v>22</v>
      </c>
      <c r="AF8" s="260">
        <v>20</v>
      </c>
      <c r="AG8" s="261">
        <f t="shared" ref="AG8:AG28" si="1">SUM(U8:AF8)</f>
        <v>258</v>
      </c>
      <c r="AH8" s="262">
        <f t="shared" si="0"/>
        <v>86</v>
      </c>
      <c r="AI8" s="263"/>
    </row>
    <row r="9" spans="1:35" ht="69.75" customHeight="1" x14ac:dyDescent="0.25">
      <c r="A9" s="252" t="s">
        <v>759</v>
      </c>
      <c r="B9" s="252" t="str">
        <f>+'[5]Consolidado Plan'!B9</f>
        <v>5-0-39-3</v>
      </c>
      <c r="C9" s="253" t="str">
        <f>+'[5]Consolidado Plan'!C9</f>
        <v>OFICINA ASESORA DE COMUNICACIONES</v>
      </c>
      <c r="D9" s="254" t="s">
        <v>760</v>
      </c>
      <c r="E9" s="255" t="s">
        <v>761</v>
      </c>
      <c r="F9" s="255" t="s">
        <v>762</v>
      </c>
      <c r="G9" s="256" t="str">
        <f>+'[5]Consolidado Plan'!G9</f>
        <v>VISIBILIDAD INSTITUCIONAL, PRODUCCIÓN Y DIVULGACIÓN DE INFORMACIÓN MSF A MEDIOS DE COMUNICACIÓN EXTERNOS E INTERNOS.</v>
      </c>
      <c r="H9" s="257" t="s">
        <v>766</v>
      </c>
      <c r="I9" s="255" t="str">
        <f>+'[5]Consolidado Plan'!I9</f>
        <v>Programas de Radio emitidos</v>
      </c>
      <c r="J9" s="257">
        <v>250</v>
      </c>
      <c r="K9" s="257">
        <v>0</v>
      </c>
      <c r="L9" s="255" t="str">
        <f>+'[5]Consolidado Plan'!L9</f>
        <v>Cantidad de Programas de Radios emitidos</v>
      </c>
      <c r="M9" s="258">
        <f>+'[5]Consolidado Plan'!M9</f>
        <v>250</v>
      </c>
      <c r="N9" s="255" t="str">
        <f>+'[5]Consolidado Plan'!N9</f>
        <v>Archivos de audio en la pagina Web</v>
      </c>
      <c r="O9" s="259" t="str">
        <f>+'[5]Consolidado Plan'!O9</f>
        <v>Mantenimiento</v>
      </c>
      <c r="P9" s="259" t="str">
        <f>+'[5]Consolidado Plan'!P9</f>
        <v>Número</v>
      </c>
      <c r="Q9" s="257">
        <v>250</v>
      </c>
      <c r="R9" s="258">
        <v>250</v>
      </c>
      <c r="S9" s="258"/>
      <c r="T9" s="258"/>
      <c r="U9" s="258">
        <v>20</v>
      </c>
      <c r="V9" s="258">
        <v>21</v>
      </c>
      <c r="W9" s="258">
        <v>21</v>
      </c>
      <c r="X9" s="260">
        <v>21</v>
      </c>
      <c r="Y9" s="260">
        <v>22</v>
      </c>
      <c r="Z9" s="260">
        <v>22</v>
      </c>
      <c r="AA9" s="260">
        <v>7</v>
      </c>
      <c r="AB9" s="260">
        <v>23</v>
      </c>
      <c r="AC9" s="260">
        <v>20</v>
      </c>
      <c r="AD9" s="260">
        <v>21</v>
      </c>
      <c r="AE9" s="260">
        <v>22</v>
      </c>
      <c r="AF9" s="260">
        <v>20</v>
      </c>
      <c r="AG9" s="261">
        <f t="shared" si="1"/>
        <v>240</v>
      </c>
      <c r="AH9" s="262">
        <f t="shared" si="0"/>
        <v>96</v>
      </c>
      <c r="AI9" s="263"/>
    </row>
    <row r="10" spans="1:35" ht="56.25" x14ac:dyDescent="0.25">
      <c r="A10" s="252" t="s">
        <v>759</v>
      </c>
      <c r="B10" s="252" t="str">
        <f>+'[5]Consolidado Plan'!B10</f>
        <v>5-0-39-4</v>
      </c>
      <c r="C10" s="253" t="str">
        <f>+'[5]Consolidado Plan'!C10</f>
        <v>OFICINA ASESORA DE COMUNICACIONES</v>
      </c>
      <c r="D10" s="254" t="s">
        <v>760</v>
      </c>
      <c r="E10" s="255" t="s">
        <v>761</v>
      </c>
      <c r="F10" s="255" t="s">
        <v>762</v>
      </c>
      <c r="G10" s="256" t="str">
        <f>+'[5]Consolidado Plan'!G10</f>
        <v>VISIBILIDAD INSTITUCIONAL, PRODUCCIÓN Y DIVULGACIÓN DE INFORMACIÓN MSF A MEDIOS DE COMUNICACIÓN EXTERNOS E INTERNOS.</v>
      </c>
      <c r="H10" s="257" t="s">
        <v>767</v>
      </c>
      <c r="I10" s="255" t="str">
        <f>+'[5]Consolidado Plan'!I10</f>
        <v>Informes Especiales</v>
      </c>
      <c r="J10" s="257">
        <v>12</v>
      </c>
      <c r="K10" s="257">
        <v>0</v>
      </c>
      <c r="L10" s="255" t="str">
        <f>+'[5]Consolidado Plan'!L10</f>
        <v>Cantidad de Informes Especiales elaborados</v>
      </c>
      <c r="M10" s="258">
        <v>12</v>
      </c>
      <c r="N10" s="259" t="str">
        <f>+'[5]Consolidado Plan'!N10</f>
        <v>Archivo digital</v>
      </c>
      <c r="O10" s="259" t="str">
        <f>+'[5]Consolidado Plan'!O10</f>
        <v>Crecimiento</v>
      </c>
      <c r="P10" s="259" t="str">
        <f>+'[5]Consolidado Plan'!P10</f>
        <v>Número</v>
      </c>
      <c r="Q10" s="257">
        <v>12</v>
      </c>
      <c r="R10" s="258">
        <v>8</v>
      </c>
      <c r="S10" s="258"/>
      <c r="T10" s="258"/>
      <c r="U10" s="258">
        <v>0</v>
      </c>
      <c r="V10" s="258">
        <v>1</v>
      </c>
      <c r="W10" s="258">
        <v>0</v>
      </c>
      <c r="X10" s="260">
        <v>1</v>
      </c>
      <c r="Y10" s="260">
        <v>2</v>
      </c>
      <c r="Z10" s="260">
        <v>0</v>
      </c>
      <c r="AA10" s="260">
        <v>0</v>
      </c>
      <c r="AB10" s="260">
        <v>1</v>
      </c>
      <c r="AC10" s="260">
        <v>2</v>
      </c>
      <c r="AD10" s="260">
        <v>1</v>
      </c>
      <c r="AE10" s="260">
        <v>2</v>
      </c>
      <c r="AF10" s="260">
        <v>2</v>
      </c>
      <c r="AG10" s="261">
        <f t="shared" si="1"/>
        <v>12</v>
      </c>
      <c r="AH10" s="262">
        <f t="shared" si="0"/>
        <v>100</v>
      </c>
      <c r="AI10" s="263"/>
    </row>
    <row r="11" spans="1:35" ht="51.75" customHeight="1" x14ac:dyDescent="0.25">
      <c r="A11" s="252" t="s">
        <v>759</v>
      </c>
      <c r="B11" s="252" t="str">
        <f>+'[5]Consolidado Plan'!B11</f>
        <v>5-0-39-5</v>
      </c>
      <c r="C11" s="253" t="str">
        <f>+'[5]Consolidado Plan'!C11</f>
        <v>OFICINA ASESORA DE COMUNICACIONES</v>
      </c>
      <c r="D11" s="254" t="s">
        <v>760</v>
      </c>
      <c r="E11" s="255" t="s">
        <v>761</v>
      </c>
      <c r="F11" s="255" t="s">
        <v>762</v>
      </c>
      <c r="G11" s="256" t="str">
        <f>+'[5]Consolidado Plan'!G11</f>
        <v>VISIBILIDAD INSTITUCIONAL, PRODUCCIÓN Y DIVULGACIÓN DE INFORMACIÓN MSF A MEDIOS DE COMUNICACIÓN EXTERNOS E INTERNOS.</v>
      </c>
      <c r="H11" s="257" t="s">
        <v>768</v>
      </c>
      <c r="I11" s="255" t="str">
        <f>+'[5]Consolidado Plan'!I11</f>
        <v>Boletines de Prensa producidos</v>
      </c>
      <c r="J11" s="257">
        <v>350</v>
      </c>
      <c r="K11" s="257">
        <v>0</v>
      </c>
      <c r="L11" s="255" t="str">
        <f>+'[5]Consolidado Plan'!L11</f>
        <v>Boletines de Prensa emitidos</v>
      </c>
      <c r="M11" s="258">
        <v>350</v>
      </c>
      <c r="N11" s="259" t="str">
        <f>+'[5]Consolidado Plan'!N11</f>
        <v>Archivo digital</v>
      </c>
      <c r="O11" s="259" t="str">
        <f>+'[5]Consolidado Plan'!O11</f>
        <v>Mantenimiento</v>
      </c>
      <c r="P11" s="259" t="str">
        <f>+'[5]Consolidado Plan'!P11</f>
        <v>Número</v>
      </c>
      <c r="Q11" s="257">
        <v>350</v>
      </c>
      <c r="R11" s="258">
        <v>300</v>
      </c>
      <c r="S11" s="258"/>
      <c r="T11" s="258"/>
      <c r="U11" s="258">
        <v>16</v>
      </c>
      <c r="V11" s="258">
        <v>28</v>
      </c>
      <c r="W11" s="258">
        <v>42</v>
      </c>
      <c r="X11" s="260">
        <v>45</v>
      </c>
      <c r="Y11" s="260">
        <v>54</v>
      </c>
      <c r="Z11" s="260">
        <v>68</v>
      </c>
      <c r="AA11" s="260">
        <v>53</v>
      </c>
      <c r="AB11" s="260">
        <v>63</v>
      </c>
      <c r="AC11" s="260">
        <v>42</v>
      </c>
      <c r="AD11" s="260">
        <v>48</v>
      </c>
      <c r="AE11" s="260">
        <v>43</v>
      </c>
      <c r="AF11" s="260">
        <v>37</v>
      </c>
      <c r="AG11" s="261">
        <f t="shared" si="1"/>
        <v>539</v>
      </c>
      <c r="AH11" s="262">
        <f t="shared" si="0"/>
        <v>154</v>
      </c>
      <c r="AI11" s="263"/>
    </row>
    <row r="12" spans="1:35" ht="96" customHeight="1" x14ac:dyDescent="0.25">
      <c r="A12" s="252" t="s">
        <v>759</v>
      </c>
      <c r="B12" s="252" t="str">
        <f>+'[5]Consolidado Plan'!B12</f>
        <v>5-0-39-6</v>
      </c>
      <c r="C12" s="253" t="str">
        <f>+'[5]Consolidado Plan'!C12</f>
        <v>OFICINA ASESORA DE COMUNICACIONES</v>
      </c>
      <c r="D12" s="254" t="s">
        <v>760</v>
      </c>
      <c r="E12" s="255" t="s">
        <v>761</v>
      </c>
      <c r="F12" s="255" t="s">
        <v>762</v>
      </c>
      <c r="G12" s="256" t="str">
        <f>+'[5]Consolidado Plan'!G12</f>
        <v>VISIBILIDAD INSTITUCIONAL, PRODUCCIÓN Y DIVULGACIÓN DE INFORMACIÓN MSF A MEDIOS DE COMUNICACIÓN EXTERNOS E INTERNOS.</v>
      </c>
      <c r="H12" s="257" t="s">
        <v>769</v>
      </c>
      <c r="I12" s="255" t="str">
        <f>+'[5]Consolidado Plan'!I12</f>
        <v>Gestión de entrevistas,y atención de solicitudes de medios</v>
      </c>
      <c r="J12" s="257">
        <v>50</v>
      </c>
      <c r="K12" s="257">
        <v>0</v>
      </c>
      <c r="L12" s="255" t="str">
        <f>+'[5]Consolidado Plan'!L12</f>
        <v>No de entrevistas y/o agendas gestionadas sobre No de entrevistas realizadas</v>
      </c>
      <c r="M12" s="258">
        <v>50</v>
      </c>
      <c r="N12" s="255" t="str">
        <f>+'[5]Consolidado Plan'!N12</f>
        <v>Archivos de audio y/o video</v>
      </c>
      <c r="O12" s="259" t="str">
        <f>+'[5]Consolidado Plan'!O12</f>
        <v>Crecimiento</v>
      </c>
      <c r="P12" s="259" t="str">
        <f>+'[5]Consolidado Plan'!P12</f>
        <v>Número</v>
      </c>
      <c r="Q12" s="257">
        <v>50</v>
      </c>
      <c r="R12" s="258">
        <v>60</v>
      </c>
      <c r="S12" s="258"/>
      <c r="T12" s="258"/>
      <c r="U12" s="258">
        <v>3</v>
      </c>
      <c r="V12" s="258">
        <v>5</v>
      </c>
      <c r="W12" s="258">
        <v>6</v>
      </c>
      <c r="X12" s="260">
        <v>6</v>
      </c>
      <c r="Y12" s="260">
        <v>6</v>
      </c>
      <c r="Z12" s="260">
        <v>8</v>
      </c>
      <c r="AA12" s="260">
        <v>8</v>
      </c>
      <c r="AB12" s="260">
        <v>10</v>
      </c>
      <c r="AC12" s="260">
        <v>7</v>
      </c>
      <c r="AD12" s="260">
        <v>18</v>
      </c>
      <c r="AE12" s="260">
        <v>7</v>
      </c>
      <c r="AF12" s="260">
        <v>19</v>
      </c>
      <c r="AG12" s="261">
        <f t="shared" si="1"/>
        <v>103</v>
      </c>
      <c r="AH12" s="262">
        <f t="shared" si="0"/>
        <v>206</v>
      </c>
      <c r="AI12" s="263"/>
    </row>
    <row r="13" spans="1:35" ht="109.5" customHeight="1" x14ac:dyDescent="0.25">
      <c r="A13" s="252" t="s">
        <v>759</v>
      </c>
      <c r="B13" s="252" t="str">
        <f>+'[5]Consolidado Plan'!B13</f>
        <v>5-0-39-7</v>
      </c>
      <c r="C13" s="253" t="str">
        <f>+'[5]Consolidado Plan'!C13</f>
        <v>OFICINA ASESORA DE COMUNICACIONES</v>
      </c>
      <c r="D13" s="254" t="s">
        <v>760</v>
      </c>
      <c r="E13" s="255" t="s">
        <v>761</v>
      </c>
      <c r="F13" s="255" t="s">
        <v>762</v>
      </c>
      <c r="G13" s="256" t="str">
        <f>+'[5]Consolidado Plan'!G13</f>
        <v>VISIBILIDAD INSTITUCIONAL, PRODUCCIÓN Y DIVULGACIÓN DE INFORMACIÓN MSF A MEDIOS DE COMUNICACIÓN EXTERNOS E INTERNOS.</v>
      </c>
      <c r="H13" s="257" t="s">
        <v>770</v>
      </c>
      <c r="I13" s="255" t="str">
        <f>+'[5]Consolidado Plan'!I13</f>
        <v>Programas de Televisión emitidos</v>
      </c>
      <c r="J13" s="257">
        <v>40</v>
      </c>
      <c r="K13" s="257">
        <v>0</v>
      </c>
      <c r="L13" s="255" t="str">
        <f>+'[5]Consolidado Plan'!L13</f>
        <v>Programas de Televisión emitidos</v>
      </c>
      <c r="M13" s="258">
        <v>40</v>
      </c>
      <c r="N13" s="259" t="str">
        <f>+'[5]Consolidado Plan'!N13</f>
        <v>Archivo de video</v>
      </c>
      <c r="O13" s="259" t="str">
        <f>+'[5]Consolidado Plan'!O13</f>
        <v>Mantenimiento</v>
      </c>
      <c r="P13" s="259" t="str">
        <f>+'[5]Consolidado Plan'!P13</f>
        <v>Número</v>
      </c>
      <c r="Q13" s="257">
        <v>40</v>
      </c>
      <c r="R13" s="258">
        <v>45</v>
      </c>
      <c r="S13" s="258"/>
      <c r="T13" s="258"/>
      <c r="U13" s="258">
        <v>5</v>
      </c>
      <c r="V13" s="258">
        <v>4</v>
      </c>
      <c r="W13" s="258">
        <v>4</v>
      </c>
      <c r="X13" s="260">
        <v>4</v>
      </c>
      <c r="Y13" s="260">
        <v>5</v>
      </c>
      <c r="Z13" s="260">
        <v>4</v>
      </c>
      <c r="AA13" s="260">
        <v>5</v>
      </c>
      <c r="AB13" s="260">
        <v>4</v>
      </c>
      <c r="AC13" s="260">
        <v>4</v>
      </c>
      <c r="AD13" s="260">
        <v>5</v>
      </c>
      <c r="AE13" s="260">
        <v>4</v>
      </c>
      <c r="AF13" s="260">
        <v>4</v>
      </c>
      <c r="AG13" s="261">
        <f t="shared" si="1"/>
        <v>52</v>
      </c>
      <c r="AH13" s="262">
        <f t="shared" si="0"/>
        <v>130</v>
      </c>
      <c r="AI13" s="263"/>
    </row>
    <row r="14" spans="1:35" ht="91.5" customHeight="1" x14ac:dyDescent="0.25">
      <c r="A14" s="252" t="s">
        <v>759</v>
      </c>
      <c r="B14" s="252" t="str">
        <f>+'[5]Consolidado Plan'!B14</f>
        <v>5-0-39-8</v>
      </c>
      <c r="C14" s="253" t="str">
        <f>+'[5]Consolidado Plan'!C14</f>
        <v>OFICINA ASESORA DE COMUNICACIONES</v>
      </c>
      <c r="D14" s="254" t="s">
        <v>760</v>
      </c>
      <c r="E14" s="255" t="s">
        <v>761</v>
      </c>
      <c r="F14" s="255" t="s">
        <v>762</v>
      </c>
      <c r="G14" s="256" t="str">
        <f>+'[5]Consolidado Plan'!G14</f>
        <v>VISIBILIDAD INSTITUCIONAL, PRODUCCIÓN Y DIVULGACIÓN DE INFORMACIÓN MSF A MEDIOS DE COMUNICACIÓN EXTERNOS E INTERNOS.</v>
      </c>
      <c r="H14" s="257" t="s">
        <v>771</v>
      </c>
      <c r="I14" s="255" t="str">
        <f>+'[5]Consolidado Plan'!I14</f>
        <v>Diseño y producción de piezas Divulgativas para Visibilidad institucional</v>
      </c>
      <c r="J14" s="257">
        <v>100</v>
      </c>
      <c r="K14" s="257">
        <v>0</v>
      </c>
      <c r="L14" s="255" t="str">
        <f>+'[5]Consolidado Plan'!L14</f>
        <v>Cantidad de Piezas Divulgativas elaboradas (Visibilidad Interna y externa)</v>
      </c>
      <c r="M14" s="258">
        <v>100</v>
      </c>
      <c r="N14" s="255" t="str">
        <f>+'[5]Consolidado Plan'!N14</f>
        <v>Registro de solicitudes de diseño y registro de diseños entregados</v>
      </c>
      <c r="O14" s="259" t="str">
        <f>+'[5]Consolidado Plan'!O14</f>
        <v>Mantenimiento</v>
      </c>
      <c r="P14" s="259" t="str">
        <f>+'[5]Consolidado Plan'!P14</f>
        <v>Número</v>
      </c>
      <c r="Q14" s="257">
        <v>100</v>
      </c>
      <c r="R14" s="258">
        <v>250</v>
      </c>
      <c r="S14" s="258"/>
      <c r="T14" s="258"/>
      <c r="U14" s="258">
        <v>0</v>
      </c>
      <c r="V14" s="258">
        <v>0</v>
      </c>
      <c r="W14" s="258">
        <v>5</v>
      </c>
      <c r="X14" s="260">
        <v>0</v>
      </c>
      <c r="Y14" s="260">
        <v>0</v>
      </c>
      <c r="Z14" s="260">
        <v>1</v>
      </c>
      <c r="AA14" s="260">
        <v>0</v>
      </c>
      <c r="AB14" s="260">
        <v>5</v>
      </c>
      <c r="AC14" s="260">
        <v>4</v>
      </c>
      <c r="AD14" s="260">
        <v>32</v>
      </c>
      <c r="AE14" s="260">
        <v>11</v>
      </c>
      <c r="AF14" s="260">
        <v>38</v>
      </c>
      <c r="AG14" s="261">
        <f t="shared" si="1"/>
        <v>96</v>
      </c>
      <c r="AH14" s="262">
        <f t="shared" si="0"/>
        <v>96</v>
      </c>
      <c r="AI14" s="129"/>
    </row>
    <row r="15" spans="1:35" ht="102" customHeight="1" x14ac:dyDescent="0.25">
      <c r="A15" s="252" t="s">
        <v>759</v>
      </c>
      <c r="B15" s="252" t="str">
        <f>+'[5]Consolidado Plan'!B15</f>
        <v>5-0-39-9</v>
      </c>
      <c r="C15" s="253" t="str">
        <f>+'[5]Consolidado Plan'!C15</f>
        <v>OFICINA ASESORA DE COMUNICACIONES</v>
      </c>
      <c r="D15" s="254" t="s">
        <v>760</v>
      </c>
      <c r="E15" s="255" t="s">
        <v>761</v>
      </c>
      <c r="F15" s="255" t="s">
        <v>762</v>
      </c>
      <c r="G15" s="256" t="str">
        <f>+'[5]Consolidado Plan'!G15</f>
        <v>VISIBILIDAD INSTITUCIONAL, PRODUCCIÓN Y DIVULGACIÓN DE INFORMACIÓN MSF A MEDIOS DE COMUNICACIÓN EXTERNOS E INTERNOS.</v>
      </c>
      <c r="H15" s="257" t="s">
        <v>772</v>
      </c>
      <c r="I15" s="255" t="str">
        <f>+'[5]Consolidado Plan'!I15</f>
        <v>Campañas sanitarias de comunicación del riesgo</v>
      </c>
      <c r="J15" s="257">
        <v>70</v>
      </c>
      <c r="K15" s="257">
        <v>0</v>
      </c>
      <c r="L15" s="255" t="str">
        <f>+'[5]Consolidado Plan'!L15</f>
        <v>No de solicitudes recibidas sobre No de campañas realizadas</v>
      </c>
      <c r="M15" s="258">
        <v>70</v>
      </c>
      <c r="N15" s="255" t="str">
        <f>+'[5]Consolidado Plan'!N15</f>
        <v>Piezas comunicativas de las campañas</v>
      </c>
      <c r="O15" s="259" t="str">
        <f>+'[5]Consolidado Plan'!O15</f>
        <v>Mantenimiento</v>
      </c>
      <c r="P15" s="259" t="str">
        <f>+'[5]Consolidado Plan'!P15</f>
        <v>Porcentaje</v>
      </c>
      <c r="Q15" s="257">
        <v>70</v>
      </c>
      <c r="R15" s="258">
        <v>46</v>
      </c>
      <c r="S15" s="260"/>
      <c r="T15" s="260"/>
      <c r="U15" s="258">
        <v>0</v>
      </c>
      <c r="V15" s="258">
        <v>3</v>
      </c>
      <c r="W15" s="258">
        <v>3</v>
      </c>
      <c r="X15" s="260">
        <v>2</v>
      </c>
      <c r="Y15" s="260">
        <v>5</v>
      </c>
      <c r="Z15" s="260">
        <v>3</v>
      </c>
      <c r="AA15" s="260">
        <v>0</v>
      </c>
      <c r="AB15" s="260">
        <v>7</v>
      </c>
      <c r="AC15" s="260">
        <v>0</v>
      </c>
      <c r="AD15" s="260">
        <v>0</v>
      </c>
      <c r="AE15" s="260">
        <v>4</v>
      </c>
      <c r="AF15" s="260">
        <v>12</v>
      </c>
      <c r="AG15" s="261">
        <f t="shared" si="1"/>
        <v>39</v>
      </c>
      <c r="AH15" s="262">
        <f t="shared" si="0"/>
        <v>55.714285714285715</v>
      </c>
      <c r="AI15" s="263"/>
    </row>
    <row r="16" spans="1:35" ht="116.25" customHeight="1" x14ac:dyDescent="0.25">
      <c r="A16" s="252" t="s">
        <v>759</v>
      </c>
      <c r="B16" s="252" t="str">
        <f>+'[5]Consolidado Plan'!B16</f>
        <v>5-0-39-10</v>
      </c>
      <c r="C16" s="253" t="str">
        <f>+'[5]Consolidado Plan'!C16</f>
        <v>OFICINA ASESORA DE COMUNICACIONES</v>
      </c>
      <c r="D16" s="254" t="s">
        <v>760</v>
      </c>
      <c r="E16" s="255" t="s">
        <v>761</v>
      </c>
      <c r="F16" s="255" t="s">
        <v>762</v>
      </c>
      <c r="G16" s="256" t="str">
        <f>+'[5]Consolidado Plan'!G16</f>
        <v xml:space="preserve">DISEÑO E IMPLEMENTACIÓN DE ESTRATEGIAS DE COMUNICACIÓN DE RIESGO REFERIDAS A PROGRAMAS SANITARIOS Y FITOSANITARIOS ESTRATÉGICOS PARA LA ENTIDAD.                                                                        </v>
      </c>
      <c r="H16" s="257" t="s">
        <v>773</v>
      </c>
      <c r="I16" s="255" t="str">
        <f>+'[5]Consolidado Plan'!I16</f>
        <v xml:space="preserve"> Agendas de Medios </v>
      </c>
      <c r="J16" s="257">
        <v>30</v>
      </c>
      <c r="K16" s="257">
        <v>0</v>
      </c>
      <c r="L16" s="255" t="str">
        <f>+'[5]Consolidado Plan'!L16</f>
        <v>No de solicitudes sobre No de traducciones realizadas</v>
      </c>
      <c r="M16" s="258">
        <v>30</v>
      </c>
      <c r="N16" s="259" t="str">
        <f>+'[5]Consolidado Plan'!N16</f>
        <v>Textos traducidos</v>
      </c>
      <c r="O16" s="259" t="str">
        <f>+'[5]Consolidado Plan'!O16</f>
        <v>Mantenimiento</v>
      </c>
      <c r="P16" s="259" t="str">
        <f>+'[5]Consolidado Plan'!P16</f>
        <v>Porcentaje</v>
      </c>
      <c r="Q16" s="257">
        <v>30</v>
      </c>
      <c r="R16" s="258">
        <v>31</v>
      </c>
      <c r="S16" s="260"/>
      <c r="T16" s="260"/>
      <c r="U16" s="258">
        <v>0</v>
      </c>
      <c r="V16" s="258">
        <v>1</v>
      </c>
      <c r="W16" s="258">
        <v>3</v>
      </c>
      <c r="X16" s="260">
        <v>2</v>
      </c>
      <c r="Y16" s="260">
        <v>1</v>
      </c>
      <c r="Z16" s="260">
        <v>4</v>
      </c>
      <c r="AA16" s="260">
        <v>5</v>
      </c>
      <c r="AB16" s="260">
        <v>2</v>
      </c>
      <c r="AC16" s="260">
        <v>2</v>
      </c>
      <c r="AD16" s="260">
        <v>3</v>
      </c>
      <c r="AE16" s="260">
        <v>3</v>
      </c>
      <c r="AF16" s="260">
        <v>4</v>
      </c>
      <c r="AG16" s="261">
        <f t="shared" si="1"/>
        <v>30</v>
      </c>
      <c r="AH16" s="262">
        <f t="shared" si="0"/>
        <v>100</v>
      </c>
      <c r="AI16" s="263"/>
    </row>
    <row r="17" spans="1:35" ht="120" customHeight="1" x14ac:dyDescent="0.25">
      <c r="A17" s="252" t="s">
        <v>759</v>
      </c>
      <c r="B17" s="252" t="str">
        <f>+'[5]Consolidado Plan'!B18</f>
        <v>5-0-39-12</v>
      </c>
      <c r="C17" s="253" t="str">
        <f>+'[5]Consolidado Plan'!C18</f>
        <v>OFICINA ASESORA DE COMUNICACIONES</v>
      </c>
      <c r="D17" s="254" t="s">
        <v>760</v>
      </c>
      <c r="E17" s="255" t="s">
        <v>761</v>
      </c>
      <c r="F17" s="255" t="s">
        <v>762</v>
      </c>
      <c r="G17" s="256" t="str">
        <f>+'[5]Consolidado Plan'!G18</f>
        <v xml:space="preserve">DISEÑO E IMPLEMENTACIÓN DE ESTRATEGIAS DE COMUNICACIÓN DE RIESGO REFERIDAS A PROGRAMAS SANITARIOS Y FITOSANITARIOS ESTRATÉGICOS PARA LA ENTIDAD.                                                                        </v>
      </c>
      <c r="H17" s="257" t="s">
        <v>774</v>
      </c>
      <c r="I17" s="255" t="str">
        <f>+'[5]Consolidado Plan'!I18</f>
        <v>Elaboración, impresión y reimpresión de documentos técnicos producidos</v>
      </c>
      <c r="J17" s="257">
        <v>30</v>
      </c>
      <c r="K17" s="257">
        <v>0</v>
      </c>
      <c r="L17" s="255" t="str">
        <f>+'[5]Consolidado Plan'!L18</f>
        <v>Títulos de documentos técnicos producidos</v>
      </c>
      <c r="M17" s="258">
        <v>30</v>
      </c>
      <c r="N17" s="259" t="str">
        <f>+'[5]Consolidado Plan'!N18</f>
        <v>Documentos publicados</v>
      </c>
      <c r="O17" s="259" t="str">
        <f>+'[5]Consolidado Plan'!O18</f>
        <v>Crecimiento</v>
      </c>
      <c r="P17" s="259" t="str">
        <f>+'[5]Consolidado Plan'!P18</f>
        <v>Número</v>
      </c>
      <c r="Q17" s="257">
        <v>30</v>
      </c>
      <c r="R17" s="258">
        <v>22</v>
      </c>
      <c r="S17" s="258"/>
      <c r="T17" s="258"/>
      <c r="U17" s="258">
        <v>0</v>
      </c>
      <c r="V17" s="258">
        <v>0</v>
      </c>
      <c r="W17" s="258">
        <v>5</v>
      </c>
      <c r="X17" s="260">
        <v>0</v>
      </c>
      <c r="Y17" s="260">
        <v>0</v>
      </c>
      <c r="Z17" s="260">
        <v>2</v>
      </c>
      <c r="AA17" s="260">
        <v>0</v>
      </c>
      <c r="AB17" s="260">
        <v>7</v>
      </c>
      <c r="AC17" s="260">
        <v>7</v>
      </c>
      <c r="AD17" s="260">
        <v>7</v>
      </c>
      <c r="AE17" s="260">
        <v>7</v>
      </c>
      <c r="AF17" s="260">
        <v>41</v>
      </c>
      <c r="AG17" s="261">
        <v>77</v>
      </c>
      <c r="AH17" s="262">
        <f t="shared" si="0"/>
        <v>256.66666666666669</v>
      </c>
      <c r="AI17" s="129"/>
    </row>
    <row r="18" spans="1:35" ht="93.75" customHeight="1" x14ac:dyDescent="0.25">
      <c r="A18" s="252" t="s">
        <v>759</v>
      </c>
      <c r="B18" s="252" t="str">
        <f>+'[5]Consolidado Plan'!B20</f>
        <v>5-0-39-14</v>
      </c>
      <c r="C18" s="253" t="str">
        <f>+'[5]Consolidado Plan'!C20</f>
        <v>OFICINA ASESORA DE COMUNICACIONES</v>
      </c>
      <c r="D18" s="254" t="s">
        <v>760</v>
      </c>
      <c r="E18" s="255" t="s">
        <v>761</v>
      </c>
      <c r="F18" s="255" t="s">
        <v>762</v>
      </c>
      <c r="G18" s="256" t="str">
        <f>+'[5]Consolidado Plan'!G20</f>
        <v xml:space="preserve">DISEÑO E IMPLEMENTACIÓN DE ESTRATEGIAS DE COMUNICACIÓN DE RIESGO REFERIDAS A PROGRAMAS SANITARIOS Y FITOSANITARIOS ESTRATÉGICOS PARA LA ENTIDAD.                                                                        </v>
      </c>
      <c r="H18" s="257" t="s">
        <v>775</v>
      </c>
      <c r="I18" s="255" t="str">
        <f>+'[5]Consolidado Plan'!I20</f>
        <v>Participaciones en Eventos y Ferias</v>
      </c>
      <c r="J18" s="257">
        <v>9</v>
      </c>
      <c r="K18" s="257">
        <v>0</v>
      </c>
      <c r="L18" s="255" t="str">
        <f>+'[5]Consolidado Plan'!L20</f>
        <v>Cantidad de Participaciones en Eventos y Ferias</v>
      </c>
      <c r="M18" s="258">
        <v>9</v>
      </c>
      <c r="N18" s="255" t="str">
        <f>+'[5]Consolidado Plan'!N20</f>
        <v>Registro fotográfico, de asistencia boletines de prensa</v>
      </c>
      <c r="O18" s="259" t="str">
        <f>+'[5]Consolidado Plan'!O20</f>
        <v>Crecimiento</v>
      </c>
      <c r="P18" s="259" t="str">
        <f>+'[5]Consolidado Plan'!P20</f>
        <v>Número</v>
      </c>
      <c r="Q18" s="257">
        <v>9</v>
      </c>
      <c r="R18" s="258">
        <v>59</v>
      </c>
      <c r="S18" s="258"/>
      <c r="T18" s="258"/>
      <c r="U18" s="258">
        <v>0</v>
      </c>
      <c r="V18" s="258">
        <v>0</v>
      </c>
      <c r="W18" s="258">
        <v>0</v>
      </c>
      <c r="X18" s="260">
        <v>1</v>
      </c>
      <c r="Y18" s="260">
        <v>3</v>
      </c>
      <c r="Z18" s="260">
        <v>2</v>
      </c>
      <c r="AA18" s="260">
        <v>4</v>
      </c>
      <c r="AB18" s="260">
        <v>5</v>
      </c>
      <c r="AC18" s="260">
        <v>3</v>
      </c>
      <c r="AD18" s="260">
        <v>3</v>
      </c>
      <c r="AE18" s="260">
        <v>7</v>
      </c>
      <c r="AF18" s="260">
        <v>4</v>
      </c>
      <c r="AG18" s="261">
        <f t="shared" si="1"/>
        <v>32</v>
      </c>
      <c r="AH18" s="264">
        <f t="shared" si="0"/>
        <v>355.55555555555554</v>
      </c>
      <c r="AI18" s="263"/>
    </row>
    <row r="19" spans="1:35" ht="83.25" customHeight="1" x14ac:dyDescent="0.25">
      <c r="A19" s="252" t="s">
        <v>759</v>
      </c>
      <c r="B19" s="252" t="str">
        <f>+'[5]Consolidado Plan'!B21</f>
        <v>5-0-39-15</v>
      </c>
      <c r="C19" s="253" t="str">
        <f>+'[5]Consolidado Plan'!C21</f>
        <v>OFICINA ASESORA DE COMUNICACIONES</v>
      </c>
      <c r="D19" s="254" t="s">
        <v>760</v>
      </c>
      <c r="E19" s="255" t="s">
        <v>761</v>
      </c>
      <c r="F19" s="255" t="s">
        <v>762</v>
      </c>
      <c r="G19" s="256" t="str">
        <f>+'[5]Consolidado Plan'!G21</f>
        <v>VISIBILIDAD INSTITUCIONAL, PRODUCCIÓN Y DIVULGACIÓN DE INFORMACIÓN MSF A MEDIOS DE COMUNICACIÓN EXTERNOS E INTERNOS.</v>
      </c>
      <c r="H19" s="257" t="s">
        <v>776</v>
      </c>
      <c r="I19" s="255" t="str">
        <f>+'[5]Consolidado Plan'!I21</f>
        <v>Nuevos suscriptores en Twitter, Facebook y YouTube</v>
      </c>
      <c r="J19" s="257">
        <v>0</v>
      </c>
      <c r="K19" s="257">
        <v>0</v>
      </c>
      <c r="L19" s="255" t="str">
        <f>+'[5]Consolidado Plan'!L21</f>
        <v>Cantidad de Nuevos suscriptores en Twitter, Facebook y YouTube</v>
      </c>
      <c r="M19" s="258" t="e">
        <f>+'[5]Consolidado Plan'!M21</f>
        <v>#REF!</v>
      </c>
      <c r="N19" s="259"/>
      <c r="O19" s="259"/>
      <c r="P19" s="259" t="str">
        <f>+'[5]Consolidado Plan'!P21</f>
        <v>Número</v>
      </c>
      <c r="Q19" s="257"/>
      <c r="R19" s="258"/>
      <c r="S19" s="258"/>
      <c r="T19" s="258"/>
      <c r="U19" s="258">
        <v>0</v>
      </c>
      <c r="V19" s="258">
        <v>4910</v>
      </c>
      <c r="W19" s="258">
        <v>4015</v>
      </c>
      <c r="X19" s="260">
        <v>10241</v>
      </c>
      <c r="Y19" s="260">
        <v>3614</v>
      </c>
      <c r="Z19" s="260">
        <v>3224</v>
      </c>
      <c r="AA19" s="260">
        <v>4077</v>
      </c>
      <c r="AB19" s="260">
        <v>3752</v>
      </c>
      <c r="AC19" s="260">
        <v>2571</v>
      </c>
      <c r="AD19" s="260">
        <v>2285</v>
      </c>
      <c r="AE19" s="260">
        <v>2656</v>
      </c>
      <c r="AF19" s="260">
        <v>1144</v>
      </c>
      <c r="AG19" s="261">
        <f t="shared" si="1"/>
        <v>42489</v>
      </c>
      <c r="AH19" s="262">
        <v>0</v>
      </c>
      <c r="AI19" s="263"/>
    </row>
    <row r="20" spans="1:35" ht="81" customHeight="1" x14ac:dyDescent="0.25">
      <c r="A20" s="252" t="s">
        <v>759</v>
      </c>
      <c r="B20" s="252" t="str">
        <f>+'[5]Consolidado Plan'!B22</f>
        <v>5-0-39-16</v>
      </c>
      <c r="C20" s="253" t="str">
        <f>+'[5]Consolidado Plan'!C22</f>
        <v>OFICINA ASESORA DE COMUNICACIONES</v>
      </c>
      <c r="D20" s="254" t="s">
        <v>760</v>
      </c>
      <c r="E20" s="255" t="s">
        <v>761</v>
      </c>
      <c r="F20" s="255" t="s">
        <v>762</v>
      </c>
      <c r="G20" s="256" t="str">
        <f>+'[5]Consolidado Plan'!G22</f>
        <v>VISIBILIDAD INSTITUCIONAL, PRODUCCIÓN Y DIVULGACIÓN DE INFORMACIÓN MSF A MEDIOS DE COMUNICACIÓN EXTERNOS E INTERNOS.</v>
      </c>
      <c r="H20" s="257" t="s">
        <v>777</v>
      </c>
      <c r="I20" s="255" t="str">
        <f>+'[5]Consolidado Plan'!I22</f>
        <v>Publicaciones en Redes sociales</v>
      </c>
      <c r="J20" s="257">
        <v>3000</v>
      </c>
      <c r="K20" s="257">
        <v>0</v>
      </c>
      <c r="L20" s="255" t="str">
        <f>+'[5]Consolidado Plan'!L22</f>
        <v>No de publicaciones realizadas</v>
      </c>
      <c r="M20" s="258">
        <v>3000</v>
      </c>
      <c r="N20" s="255" t="str">
        <f>+'[5]Consolidado Plan'!N22</f>
        <v>Registro de Publicaciones en la Web</v>
      </c>
      <c r="O20" s="259" t="str">
        <f>+'[5]Consolidado Plan'!O22</f>
        <v>Crecimiento</v>
      </c>
      <c r="P20" s="259" t="str">
        <f>+'[5]Consolidado Plan'!P22</f>
        <v>Número</v>
      </c>
      <c r="Q20" s="257">
        <v>3000</v>
      </c>
      <c r="R20" s="258">
        <v>1541</v>
      </c>
      <c r="S20" s="258"/>
      <c r="T20" s="258"/>
      <c r="U20" s="258">
        <v>0</v>
      </c>
      <c r="V20" s="258">
        <v>178</v>
      </c>
      <c r="W20" s="258">
        <v>172</v>
      </c>
      <c r="X20" s="260">
        <v>362</v>
      </c>
      <c r="Y20" s="260">
        <v>212</v>
      </c>
      <c r="Z20" s="260">
        <v>759</v>
      </c>
      <c r="AA20" s="260">
        <v>748</v>
      </c>
      <c r="AB20" s="260">
        <v>450</v>
      </c>
      <c r="AC20" s="260">
        <v>422</v>
      </c>
      <c r="AD20" s="260">
        <v>197</v>
      </c>
      <c r="AE20" s="260">
        <v>526</v>
      </c>
      <c r="AF20" s="260">
        <v>226</v>
      </c>
      <c r="AG20" s="261">
        <f t="shared" si="1"/>
        <v>4252</v>
      </c>
      <c r="AH20" s="262">
        <f t="shared" si="0"/>
        <v>141.73333333333332</v>
      </c>
      <c r="AI20" s="263"/>
    </row>
    <row r="21" spans="1:35" s="265" customFormat="1" ht="96.75" customHeight="1" x14ac:dyDescent="0.25">
      <c r="A21" s="252" t="s">
        <v>759</v>
      </c>
      <c r="B21" s="252" t="str">
        <f>+'[5]Consolidado Plan'!B23</f>
        <v>5-0-39-17</v>
      </c>
      <c r="C21" s="255" t="str">
        <f>+'[5]Consolidado Plan'!C23</f>
        <v>OFICINA ASESORA DE COMUNICACIONES</v>
      </c>
      <c r="D21" s="254" t="s">
        <v>760</v>
      </c>
      <c r="E21" s="255" t="s">
        <v>761</v>
      </c>
      <c r="F21" s="255" t="s">
        <v>762</v>
      </c>
      <c r="G21" s="256" t="str">
        <f>+'[5]Consolidado Plan'!G23</f>
        <v>VISIBILIDAD INSTITUCIONAL, PRODUCCIÓN Y DIVULGACIÓN DE INFORMACIÓN MSF A MEDIOS DE COMUNICACIÓN EXTERNOS E INTERNOS.</v>
      </c>
      <c r="H21" s="257" t="s">
        <v>778</v>
      </c>
      <c r="I21" s="255" t="str">
        <f>+'[5]Consolidado Plan'!I23</f>
        <v>Interacción en redes Sociales</v>
      </c>
      <c r="J21" s="257">
        <v>100</v>
      </c>
      <c r="K21" s="257">
        <v>0</v>
      </c>
      <c r="L21" s="255" t="str">
        <f>+'[5]Consolidado Plan'!L23</f>
        <v>No de Respuestas sobre No de Solicitudes</v>
      </c>
      <c r="M21" s="258">
        <f>+'[5]Consolidado Plan'!M23</f>
        <v>0</v>
      </c>
      <c r="N21" s="259" t="str">
        <f>+'[5]Consolidado Plan'!N23</f>
        <v xml:space="preserve">Registro de interacciones </v>
      </c>
      <c r="O21" s="259" t="str">
        <f>+'[5]Consolidado Plan'!O23</f>
        <v>Crecimiento</v>
      </c>
      <c r="P21" s="259" t="str">
        <f>+'[5]Consolidado Plan'!P23</f>
        <v>Porcentaje</v>
      </c>
      <c r="Q21" s="257">
        <v>100</v>
      </c>
      <c r="R21" s="258">
        <v>0</v>
      </c>
      <c r="S21" s="260"/>
      <c r="T21" s="260"/>
      <c r="U21" s="258">
        <v>0</v>
      </c>
      <c r="V21" s="258">
        <v>5</v>
      </c>
      <c r="W21" s="258">
        <v>5</v>
      </c>
      <c r="X21" s="260">
        <v>10</v>
      </c>
      <c r="Y21" s="260">
        <v>40</v>
      </c>
      <c r="Z21" s="260">
        <v>30</v>
      </c>
      <c r="AA21" s="260">
        <v>0</v>
      </c>
      <c r="AB21" s="260">
        <v>15</v>
      </c>
      <c r="AC21" s="260">
        <v>15</v>
      </c>
      <c r="AD21" s="260">
        <v>15</v>
      </c>
      <c r="AE21" s="260">
        <v>10</v>
      </c>
      <c r="AF21" s="260">
        <v>20</v>
      </c>
      <c r="AG21" s="261">
        <f t="shared" si="1"/>
        <v>165</v>
      </c>
      <c r="AH21" s="262">
        <f t="shared" si="0"/>
        <v>165</v>
      </c>
      <c r="AI21" s="263"/>
    </row>
    <row r="22" spans="1:35" ht="112.5" customHeight="1" x14ac:dyDescent="0.25">
      <c r="A22" s="239" t="s">
        <v>759</v>
      </c>
      <c r="B22" s="240" t="str">
        <f>+'[5]Consolidado Plan'!B24</f>
        <v>5-0-40</v>
      </c>
      <c r="C22" s="241" t="str">
        <f>+'[5]Consolidado Plan'!C24</f>
        <v>OFICINA ASESORA DE COMUNICACIONES</v>
      </c>
      <c r="D22" s="243" t="s">
        <v>760</v>
      </c>
      <c r="E22" s="243" t="s">
        <v>761</v>
      </c>
      <c r="F22" s="244" t="s">
        <v>779</v>
      </c>
      <c r="G22" s="244" t="str">
        <f>+'[5]Consolidado Plan'!G24</f>
        <v xml:space="preserve">DISEÑO E IMPLEMENTACIÓN DE ESTRATEGIAS DE COMUNICACIÓN DE RIESGO REFERIDAS A PROGRAMAS SANITARIOS Y FITOSANITARIOS ESTRATÉGICOS PARA LA ENTIDAD.                                                                        </v>
      </c>
      <c r="H22" s="245" t="s">
        <v>780</v>
      </c>
      <c r="I22" s="246" t="str">
        <f>+'[5]Consolidado Plan'!I24</f>
        <v>ACTIVIDADES</v>
      </c>
      <c r="J22" s="247">
        <v>0</v>
      </c>
      <c r="K22" s="247">
        <v>0</v>
      </c>
      <c r="L22" s="246"/>
      <c r="M22" s="247"/>
      <c r="N22" s="248"/>
      <c r="O22" s="249"/>
      <c r="P22" s="249"/>
      <c r="Q22" s="251"/>
      <c r="R22" s="251">
        <v>0</v>
      </c>
      <c r="S22" s="251"/>
      <c r="T22" s="251"/>
      <c r="U22" s="251"/>
      <c r="V22" s="251"/>
      <c r="W22" s="251"/>
      <c r="X22" s="247"/>
      <c r="Y22" s="247"/>
      <c r="Z22" s="247"/>
      <c r="AA22" s="247"/>
      <c r="AB22" s="247"/>
      <c r="AC22" s="247"/>
      <c r="AD22" s="247"/>
      <c r="AE22" s="247"/>
      <c r="AF22" s="247"/>
      <c r="AG22" s="266">
        <f t="shared" si="1"/>
        <v>0</v>
      </c>
      <c r="AH22" s="247"/>
      <c r="AI22" s="247"/>
    </row>
    <row r="23" spans="1:35" ht="93.75" customHeight="1" x14ac:dyDescent="0.25">
      <c r="A23" s="252" t="s">
        <v>759</v>
      </c>
      <c r="B23" s="252" t="str">
        <f>+'[5]Consolidado Plan'!B25</f>
        <v>5-0-40-1</v>
      </c>
      <c r="C23" s="253" t="str">
        <f>+'[5]Consolidado Plan'!C25</f>
        <v>OFICINA ASESORA DE COMUNICACIONES</v>
      </c>
      <c r="D23" s="254" t="s">
        <v>760</v>
      </c>
      <c r="E23" s="255" t="s">
        <v>761</v>
      </c>
      <c r="F23" s="255" t="s">
        <v>779</v>
      </c>
      <c r="G23" s="256" t="str">
        <f>+'[5]Consolidado Plan'!G25</f>
        <v>VISIBILIDAD INSTITUCIONAL, PRODUCCIÓN Y DIVULGACIÓN DE INFORMACIÓN MSF A MEDIOS DE COMUNICACIÓN EXTERNOS E INTERNOS.</v>
      </c>
      <c r="H23" s="257" t="s">
        <v>781</v>
      </c>
      <c r="I23" s="255" t="str">
        <f>+'[5]Consolidado Plan'!I25</f>
        <v>Revista Digital</v>
      </c>
      <c r="J23" s="257">
        <v>11</v>
      </c>
      <c r="K23" s="257">
        <v>0</v>
      </c>
      <c r="L23" s="255" t="str">
        <f>+'[5]Consolidado Plan'!L25</f>
        <v>Cantidad de ediciones de la Revista Digital publicadas</v>
      </c>
      <c r="M23" s="258">
        <v>11</v>
      </c>
      <c r="N23" s="255" t="str">
        <f>+'[5]Consolidado Plan'!N25</f>
        <v>No de publicaciones en intranet</v>
      </c>
      <c r="O23" s="259" t="str">
        <f>+'[5]Consolidado Plan'!O25</f>
        <v>Mantenimiento</v>
      </c>
      <c r="P23" s="259" t="str">
        <f>+'[5]Consolidado Plan'!P25</f>
        <v>Número</v>
      </c>
      <c r="Q23" s="257">
        <v>11</v>
      </c>
      <c r="R23" s="258">
        <v>12</v>
      </c>
      <c r="S23" s="258"/>
      <c r="T23" s="258"/>
      <c r="U23" s="258">
        <v>0</v>
      </c>
      <c r="V23" s="258">
        <v>1</v>
      </c>
      <c r="W23" s="258">
        <v>1</v>
      </c>
      <c r="X23" s="260">
        <v>0</v>
      </c>
      <c r="Y23" s="260">
        <v>2</v>
      </c>
      <c r="Z23" s="260">
        <v>1</v>
      </c>
      <c r="AA23" s="260">
        <v>1</v>
      </c>
      <c r="AB23" s="260">
        <v>0</v>
      </c>
      <c r="AC23" s="260">
        <v>2</v>
      </c>
      <c r="AD23" s="260">
        <v>1</v>
      </c>
      <c r="AE23" s="260">
        <v>1</v>
      </c>
      <c r="AF23" s="260">
        <v>1</v>
      </c>
      <c r="AG23" s="261">
        <f t="shared" si="1"/>
        <v>11</v>
      </c>
      <c r="AH23" s="262">
        <f t="shared" ref="AH23:AH28" si="2">AG23/Q23*100</f>
        <v>100</v>
      </c>
      <c r="AI23" s="263"/>
    </row>
    <row r="24" spans="1:35" s="265" customFormat="1" ht="87" customHeight="1" x14ac:dyDescent="0.25">
      <c r="A24" s="252" t="s">
        <v>759</v>
      </c>
      <c r="B24" s="252" t="str">
        <f>+'[5]Consolidado Plan'!B26</f>
        <v>5-0-40-2</v>
      </c>
      <c r="C24" s="255" t="str">
        <f>+'[5]Consolidado Plan'!C26</f>
        <v>OFICINA ASESORA DE COMUNICACIONES</v>
      </c>
      <c r="D24" s="254" t="s">
        <v>760</v>
      </c>
      <c r="E24" s="255" t="s">
        <v>761</v>
      </c>
      <c r="F24" s="255" t="s">
        <v>779</v>
      </c>
      <c r="G24" s="256" t="str">
        <f>+'[5]Consolidado Plan'!G26</f>
        <v>VISIBILIDAD INSTITUCIONAL, PRODUCCIÓN Y DIVULGACIÓN DE INFORMACIÓN MSF A MEDIOS DE COMUNICACIÓN EXTERNOS E INTERNOS.</v>
      </c>
      <c r="H24" s="257" t="s">
        <v>782</v>
      </c>
      <c r="I24" s="255" t="str">
        <f>+'[5]Consolidado Plan'!I26</f>
        <v>Actualizaciones Intranet (E-book, diccionario virtual, portal infantil, galería fotográfica.</v>
      </c>
      <c r="J24" s="257">
        <v>12</v>
      </c>
      <c r="K24" s="257">
        <v>0</v>
      </c>
      <c r="L24" s="255" t="str">
        <f>+'[5]Consolidado Plan'!L26</f>
        <v>No de actualizaciones Intranet (E-book, diccionario virtual, portal infantil, galería fotográfica).</v>
      </c>
      <c r="M24" s="258">
        <f>+'[5]Consolidado Plan'!M26</f>
        <v>12</v>
      </c>
      <c r="N24" s="255" t="str">
        <f>+'[5]Consolidado Plan'!N26</f>
        <v>Archivo digital mensual de actualización</v>
      </c>
      <c r="O24" s="259" t="str">
        <f>+'[5]Consolidado Plan'!O26</f>
        <v>Mantenimiento</v>
      </c>
      <c r="P24" s="259" t="str">
        <f>+'[5]Consolidado Plan'!P26</f>
        <v>Número</v>
      </c>
      <c r="Q24" s="257">
        <v>12</v>
      </c>
      <c r="R24" s="258">
        <v>12</v>
      </c>
      <c r="S24" s="258"/>
      <c r="T24" s="258"/>
      <c r="U24" s="258">
        <v>1</v>
      </c>
      <c r="V24" s="258">
        <v>1</v>
      </c>
      <c r="W24" s="258">
        <v>1</v>
      </c>
      <c r="X24" s="260">
        <v>1</v>
      </c>
      <c r="Y24" s="260">
        <v>1</v>
      </c>
      <c r="Z24" s="260">
        <v>1</v>
      </c>
      <c r="AA24" s="260">
        <v>1</v>
      </c>
      <c r="AB24" s="260">
        <v>1</v>
      </c>
      <c r="AC24" s="260">
        <v>1</v>
      </c>
      <c r="AD24" s="260">
        <v>1</v>
      </c>
      <c r="AE24" s="260">
        <v>2</v>
      </c>
      <c r="AF24" s="260">
        <v>1</v>
      </c>
      <c r="AG24" s="261">
        <f t="shared" si="1"/>
        <v>13</v>
      </c>
      <c r="AH24" s="262">
        <f t="shared" si="2"/>
        <v>108.33333333333333</v>
      </c>
      <c r="AI24" s="263"/>
    </row>
    <row r="25" spans="1:35" s="265" customFormat="1" ht="91.5" customHeight="1" x14ac:dyDescent="0.25">
      <c r="A25" s="252" t="s">
        <v>759</v>
      </c>
      <c r="B25" s="252" t="str">
        <f>+'[5]Consolidado Plan'!B27</f>
        <v>5-0-40-3</v>
      </c>
      <c r="C25" s="255" t="str">
        <f>+'[5]Consolidado Plan'!C27</f>
        <v>OFICINA ASESORA DE COMUNICACIONES</v>
      </c>
      <c r="D25" s="254" t="s">
        <v>760</v>
      </c>
      <c r="E25" s="255" t="s">
        <v>761</v>
      </c>
      <c r="F25" s="255" t="s">
        <v>779</v>
      </c>
      <c r="G25" s="256" t="str">
        <f>+'[5]Consolidado Plan'!G27</f>
        <v>VISIBILIDAD INSTITUCIONAL, PRODUCCIÓN Y DIVULGACIÓN DE INFORMACIÓN MSF A MEDIOS DE COMUNICACIÓN EXTERNOS E INTERNOS.</v>
      </c>
      <c r="H25" s="257" t="s">
        <v>783</v>
      </c>
      <c r="I25" s="255" t="str">
        <f>+'[5]Consolidado Plan'!I27</f>
        <v>Monitoreo de medios para publicación de Información en carteleras.</v>
      </c>
      <c r="J25" s="257">
        <v>45</v>
      </c>
      <c r="K25" s="257">
        <v>0</v>
      </c>
      <c r="L25" s="255" t="str">
        <f>+'[5]Consolidado Plan'!L27</f>
        <v>Cantidad de informaciones publicadas en carteleras.</v>
      </c>
      <c r="M25" s="258">
        <v>45</v>
      </c>
      <c r="N25" s="255" t="str">
        <f>+'[5]Consolidado Plan'!N27</f>
        <v>Archivo impreso y fotográfico</v>
      </c>
      <c r="O25" s="259" t="str">
        <f>+'[5]Consolidado Plan'!O27</f>
        <v>Mantenimiento</v>
      </c>
      <c r="P25" s="259" t="str">
        <f>+'[5]Consolidado Plan'!P27</f>
        <v>Número</v>
      </c>
      <c r="Q25" s="257">
        <v>45</v>
      </c>
      <c r="R25" s="258">
        <v>52</v>
      </c>
      <c r="S25" s="258"/>
      <c r="T25" s="258"/>
      <c r="U25" s="258">
        <v>4</v>
      </c>
      <c r="V25" s="258">
        <v>5</v>
      </c>
      <c r="W25" s="258">
        <v>4</v>
      </c>
      <c r="X25" s="260">
        <v>4</v>
      </c>
      <c r="Y25" s="260">
        <v>5</v>
      </c>
      <c r="Z25" s="260">
        <v>5</v>
      </c>
      <c r="AA25" s="260">
        <v>4</v>
      </c>
      <c r="AB25" s="260">
        <v>5</v>
      </c>
      <c r="AC25" s="260">
        <v>4</v>
      </c>
      <c r="AD25" s="260">
        <v>5</v>
      </c>
      <c r="AE25" s="260">
        <v>5</v>
      </c>
      <c r="AF25" s="260">
        <v>4</v>
      </c>
      <c r="AG25" s="261">
        <f t="shared" si="1"/>
        <v>54</v>
      </c>
      <c r="AH25" s="262">
        <f t="shared" si="2"/>
        <v>120</v>
      </c>
      <c r="AI25" s="263"/>
    </row>
    <row r="26" spans="1:35" ht="94.5" customHeight="1" x14ac:dyDescent="0.25">
      <c r="A26" s="252" t="s">
        <v>759</v>
      </c>
      <c r="B26" s="252" t="str">
        <f>+'[5]Consolidado Plan'!B28</f>
        <v>5-0-40-4</v>
      </c>
      <c r="C26" s="253" t="str">
        <f>+'[5]Consolidado Plan'!C28</f>
        <v>OFICINA ASESORA DE COMUNICACIONES</v>
      </c>
      <c r="D26" s="254" t="s">
        <v>760</v>
      </c>
      <c r="E26" s="255" t="s">
        <v>761</v>
      </c>
      <c r="F26" s="255" t="s">
        <v>779</v>
      </c>
      <c r="G26" s="256" t="str">
        <f>+'[5]Consolidado Plan'!G28</f>
        <v>VISIBILIDAD INSTITUCIONAL, PRODUCCIÓN Y DIVULGACIÓN DE INFORMACIÓN MSF A MEDIOS DE COMUNICACIÓN EXTERNOS E INTERNOS.</v>
      </c>
      <c r="H26" s="257" t="s">
        <v>784</v>
      </c>
      <c r="I26" s="255" t="str">
        <f>+'[5]Consolidado Plan'!I28</f>
        <v>Boletines Internos</v>
      </c>
      <c r="J26" s="257">
        <v>200</v>
      </c>
      <c r="K26" s="257">
        <v>0</v>
      </c>
      <c r="L26" s="255" t="str">
        <f>+'[5]Consolidado Plan'!L28</f>
        <v>No de Boletines Internos publicados</v>
      </c>
      <c r="M26" s="258">
        <f>+'[5]Consolidado Plan'!M28</f>
        <v>200</v>
      </c>
      <c r="N26" s="259" t="str">
        <f>+'[5]Consolidado Plan'!N28</f>
        <v>Boletines publicados</v>
      </c>
      <c r="O26" s="259" t="str">
        <f>+'[5]Consolidado Plan'!O28</f>
        <v>Mantenimiento</v>
      </c>
      <c r="P26" s="259" t="str">
        <f>+'[5]Consolidado Plan'!P28</f>
        <v>Número</v>
      </c>
      <c r="Q26" s="257">
        <v>200</v>
      </c>
      <c r="R26" s="258">
        <v>200</v>
      </c>
      <c r="S26" s="258"/>
      <c r="T26" s="258"/>
      <c r="U26" s="258">
        <v>3</v>
      </c>
      <c r="V26" s="258">
        <v>10</v>
      </c>
      <c r="W26" s="258">
        <v>11</v>
      </c>
      <c r="X26" s="260">
        <v>15</v>
      </c>
      <c r="Y26" s="260">
        <v>12</v>
      </c>
      <c r="Z26" s="260">
        <v>16</v>
      </c>
      <c r="AA26" s="260">
        <v>16</v>
      </c>
      <c r="AB26" s="260">
        <v>9</v>
      </c>
      <c r="AC26" s="260">
        <v>18</v>
      </c>
      <c r="AD26" s="260">
        <v>12</v>
      </c>
      <c r="AE26" s="260">
        <v>19</v>
      </c>
      <c r="AF26" s="260">
        <v>7</v>
      </c>
      <c r="AG26" s="261">
        <f t="shared" si="1"/>
        <v>148</v>
      </c>
      <c r="AH26" s="262">
        <f t="shared" si="2"/>
        <v>74</v>
      </c>
      <c r="AI26" s="263"/>
    </row>
    <row r="27" spans="1:35" ht="95.25" customHeight="1" x14ac:dyDescent="0.25">
      <c r="A27" s="252" t="s">
        <v>759</v>
      </c>
      <c r="B27" s="252" t="str">
        <f>+'[5]Consolidado Plan'!B29</f>
        <v>5-0-40-5</v>
      </c>
      <c r="C27" s="253" t="str">
        <f>+'[5]Consolidado Plan'!C29</f>
        <v>OFICINA ASESORA DE COMUNICACIONES</v>
      </c>
      <c r="D27" s="254" t="s">
        <v>760</v>
      </c>
      <c r="E27" s="255" t="s">
        <v>761</v>
      </c>
      <c r="F27" s="255" t="s">
        <v>779</v>
      </c>
      <c r="G27" s="256" t="str">
        <f>+'[5]Consolidado Plan'!G29</f>
        <v>VISIBILIDAD INSTITUCIONAL, PRODUCCIÓN Y DIVULGACIÓN DE INFORMACIÓN MSF A MEDIOS DE COMUNICACIÓN EXTERNOS E INTERNOS.</v>
      </c>
      <c r="H27" s="257" t="s">
        <v>785</v>
      </c>
      <c r="I27" s="255" t="str">
        <f>+'[5]Consolidado Plan'!I29</f>
        <v>Correos Masivos enviados</v>
      </c>
      <c r="J27" s="257">
        <v>100</v>
      </c>
      <c r="K27" s="257">
        <v>0</v>
      </c>
      <c r="L27" s="255" t="str">
        <f>+'[5]Consolidado Plan'!L29</f>
        <v>No de mensajes solicitados sobre No de Correos Masivos enviados</v>
      </c>
      <c r="M27" s="258">
        <v>100</v>
      </c>
      <c r="N27" s="255" t="str">
        <f>+'[5]Consolidado Plan'!N29</f>
        <v>Correos enviados y solicitados</v>
      </c>
      <c r="O27" s="259" t="str">
        <f>+'[5]Consolidado Plan'!O29</f>
        <v>Mantenimiento</v>
      </c>
      <c r="P27" s="259" t="str">
        <f>+'[5]Consolidado Plan'!P29</f>
        <v>Porcentaje</v>
      </c>
      <c r="Q27" s="257">
        <v>100</v>
      </c>
      <c r="R27" s="258">
        <v>313</v>
      </c>
      <c r="S27" s="260"/>
      <c r="T27" s="260"/>
      <c r="U27" s="258">
        <v>21</v>
      </c>
      <c r="V27" s="258">
        <v>35</v>
      </c>
      <c r="W27" s="258">
        <v>48</v>
      </c>
      <c r="X27" s="260">
        <v>59</v>
      </c>
      <c r="Y27" s="260">
        <v>52</v>
      </c>
      <c r="Z27" s="260">
        <v>59</v>
      </c>
      <c r="AA27" s="260">
        <v>52</v>
      </c>
      <c r="AB27" s="260">
        <v>61</v>
      </c>
      <c r="AC27" s="260">
        <v>83</v>
      </c>
      <c r="AD27" s="260">
        <v>62</v>
      </c>
      <c r="AE27" s="260">
        <v>63</v>
      </c>
      <c r="AF27" s="260">
        <v>61</v>
      </c>
      <c r="AG27" s="261">
        <f t="shared" si="1"/>
        <v>656</v>
      </c>
      <c r="AH27" s="262">
        <f t="shared" si="2"/>
        <v>656</v>
      </c>
      <c r="AI27" s="263"/>
    </row>
    <row r="28" spans="1:35" ht="94.5" customHeight="1" x14ac:dyDescent="0.25">
      <c r="A28" s="252" t="s">
        <v>759</v>
      </c>
      <c r="B28" s="252" t="str">
        <f>+'[5]Consolidado Plan'!B30</f>
        <v>5-0-40-6</v>
      </c>
      <c r="C28" s="253" t="str">
        <f>+'[5]Consolidado Plan'!C30</f>
        <v>OFICINA ASESORA DE COMUNICACIONES</v>
      </c>
      <c r="D28" s="254" t="s">
        <v>760</v>
      </c>
      <c r="E28" s="255" t="s">
        <v>761</v>
      </c>
      <c r="F28" s="255" t="s">
        <v>779</v>
      </c>
      <c r="G28" s="256" t="str">
        <f>+'[5]Consolidado Plan'!G30</f>
        <v>VISIBILIDAD INSTITUCIONAL, PRODUCCIÓN Y DIVULGACIÓN DE INFORMACIÓN MSF A MEDIOS DE COMUNICACIÓN EXTERNOS E INTERNOS.</v>
      </c>
      <c r="H28" s="257" t="s">
        <v>786</v>
      </c>
      <c r="I28" s="255" t="str">
        <f>+'[5]Consolidado Plan'!I30</f>
        <v>Campañas de Comunicación Interna</v>
      </c>
      <c r="J28" s="257">
        <v>10</v>
      </c>
      <c r="K28" s="257">
        <v>0</v>
      </c>
      <c r="L28" s="255" t="str">
        <f>+'[5]Consolidado Plan'!L30</f>
        <v>No de campañas de Comunicación Interna ejecutadas</v>
      </c>
      <c r="M28" s="258">
        <v>10</v>
      </c>
      <c r="N28" s="259" t="str">
        <f>+'[5]Consolidado Plan'!N30</f>
        <v>Archivo digital o físico</v>
      </c>
      <c r="O28" s="259" t="str">
        <f>+'[5]Consolidado Plan'!O30</f>
        <v>Mantenimiento</v>
      </c>
      <c r="P28" s="259" t="str">
        <f>+'[5]Consolidado Plan'!P30</f>
        <v>Número</v>
      </c>
      <c r="Q28" s="257">
        <v>10</v>
      </c>
      <c r="R28" s="258">
        <v>7</v>
      </c>
      <c r="S28" s="258"/>
      <c r="T28" s="258"/>
      <c r="U28" s="258">
        <v>0</v>
      </c>
      <c r="V28" s="258">
        <v>2</v>
      </c>
      <c r="W28" s="258">
        <v>4</v>
      </c>
      <c r="X28" s="260">
        <v>1</v>
      </c>
      <c r="Y28" s="260">
        <v>1</v>
      </c>
      <c r="Z28" s="260">
        <v>3</v>
      </c>
      <c r="AA28" s="260">
        <v>0</v>
      </c>
      <c r="AB28" s="260">
        <v>5</v>
      </c>
      <c r="AC28" s="260">
        <v>3</v>
      </c>
      <c r="AD28" s="260">
        <v>2</v>
      </c>
      <c r="AE28" s="260">
        <v>6</v>
      </c>
      <c r="AF28" s="260">
        <v>1</v>
      </c>
      <c r="AG28" s="261">
        <f t="shared" si="1"/>
        <v>28</v>
      </c>
      <c r="AH28" s="262">
        <f t="shared" si="2"/>
        <v>280</v>
      </c>
      <c r="AI28" s="263" t="s">
        <v>787</v>
      </c>
    </row>
  </sheetData>
  <mergeCells count="23">
    <mergeCell ref="S3:T3"/>
    <mergeCell ref="U3:AF3"/>
    <mergeCell ref="AG3:AG4"/>
    <mergeCell ref="AH3:AH4"/>
    <mergeCell ref="AI3:AI4"/>
    <mergeCell ref="R3:R4"/>
    <mergeCell ref="G3:G4"/>
    <mergeCell ref="H3:H4"/>
    <mergeCell ref="I3:I4"/>
    <mergeCell ref="J3:J4"/>
    <mergeCell ref="K3:K4"/>
    <mergeCell ref="L3:L4"/>
    <mergeCell ref="M3:M4"/>
    <mergeCell ref="N3:N4"/>
    <mergeCell ref="O3:O4"/>
    <mergeCell ref="P3:P4"/>
    <mergeCell ref="Q3:Q4"/>
    <mergeCell ref="F3:F4"/>
    <mergeCell ref="A3:A4"/>
    <mergeCell ref="B3:B4"/>
    <mergeCell ref="C3:C4"/>
    <mergeCell ref="D3:D4"/>
    <mergeCell ref="E3:E4"/>
  </mergeCells>
  <conditionalFormatting sqref="AH7:AH21">
    <cfRule type="expression" dxfId="5" priority="2">
      <formula>"SI($AE$7&lt;0"</formula>
    </cfRule>
  </conditionalFormatting>
  <conditionalFormatting sqref="AH23:AH28">
    <cfRule type="expression" dxfId="4" priority="1">
      <formula>"SI($AE$7&lt;0"</formula>
    </cfRule>
  </conditionalFormatting>
  <dataValidations count="1">
    <dataValidation type="whole" allowBlank="1" showInputMessage="1" showErrorMessage="1" error="Esta celda solo admite numeros no es valido ningun texto" promptTitle="Solo Admite Numeros" sqref="U6:W6 Q6:R6 S6:T28 X6:AF28">
      <formula1>0</formula1>
      <formula2>10000000</formula2>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AA15"/>
  <sheetViews>
    <sheetView workbookViewId="0">
      <selection activeCell="E6" sqref="E6"/>
    </sheetView>
  </sheetViews>
  <sheetFormatPr baseColWidth="10" defaultRowHeight="15" x14ac:dyDescent="0.25"/>
  <cols>
    <col min="1" max="1" width="9.5703125" customWidth="1"/>
    <col min="2" max="4" width="0" hidden="1" customWidth="1"/>
    <col min="5" max="5" width="26" customWidth="1"/>
    <col min="6" max="6" width="23.85546875" customWidth="1"/>
    <col min="7" max="7" width="18.42578125" customWidth="1"/>
    <col min="8" max="8" width="21.5703125" customWidth="1"/>
    <col min="9" max="10" width="10.7109375" customWidth="1"/>
    <col min="11" max="11" width="10.42578125"/>
    <col min="12" max="12" width="7.5703125" customWidth="1"/>
    <col min="13" max="13" width="8" customWidth="1"/>
    <col min="14" max="14" width="7.28515625" customWidth="1"/>
    <col min="15" max="15" width="6.5703125" customWidth="1"/>
    <col min="16" max="16" width="6.28515625" customWidth="1"/>
    <col min="17" max="17" width="6.140625" customWidth="1"/>
    <col min="18" max="18" width="6" customWidth="1"/>
    <col min="19" max="19" width="6.28515625" customWidth="1"/>
    <col min="20" max="20" width="9" customWidth="1"/>
    <col min="21" max="21" width="7.5703125" customWidth="1"/>
    <col min="22" max="22" width="9" customWidth="1"/>
    <col min="23" max="23" width="8" customWidth="1"/>
    <col min="24" max="25" width="10.42578125"/>
    <col min="26" max="26" width="29" customWidth="1"/>
    <col min="27" max="27" width="75.85546875" customWidth="1"/>
  </cols>
  <sheetData>
    <row r="1" spans="1:27" x14ac:dyDescent="0.25">
      <c r="A1" s="2" t="s">
        <v>0</v>
      </c>
      <c r="B1" s="3"/>
      <c r="C1" s="3"/>
      <c r="D1" s="3"/>
      <c r="E1" s="3"/>
      <c r="F1" s="3"/>
      <c r="G1" s="3"/>
      <c r="H1" s="267"/>
      <c r="I1" s="267"/>
      <c r="J1" s="267"/>
      <c r="K1" s="3"/>
      <c r="L1" s="6"/>
      <c r="M1" s="6"/>
      <c r="N1" s="6"/>
      <c r="O1" s="6"/>
      <c r="P1" s="6"/>
      <c r="Q1" s="6"/>
      <c r="R1" s="6"/>
      <c r="S1" s="6"/>
      <c r="T1" s="6"/>
      <c r="U1" s="6"/>
      <c r="V1" s="6"/>
      <c r="W1" s="6"/>
      <c r="X1" s="6"/>
      <c r="Y1" s="6"/>
      <c r="Z1" s="6"/>
      <c r="AA1" s="268"/>
    </row>
    <row r="2" spans="1:27" x14ac:dyDescent="0.25">
      <c r="A2" s="7" t="s">
        <v>788</v>
      </c>
      <c r="B2" s="6"/>
      <c r="C2" s="6"/>
      <c r="D2" s="6"/>
      <c r="E2" s="6"/>
      <c r="F2" s="6"/>
      <c r="G2" s="6"/>
      <c r="H2" s="135"/>
      <c r="I2" s="135"/>
      <c r="J2" s="135"/>
      <c r="K2" s="6"/>
      <c r="L2" s="6"/>
      <c r="M2" s="6"/>
      <c r="N2" s="6"/>
      <c r="O2" s="6"/>
      <c r="P2" s="6"/>
      <c r="Q2" s="6"/>
      <c r="R2" s="6"/>
      <c r="S2" s="6"/>
      <c r="T2" s="6"/>
      <c r="U2" s="6"/>
      <c r="V2" s="6"/>
      <c r="W2" s="6"/>
      <c r="X2" s="6"/>
      <c r="Y2" s="6"/>
      <c r="Z2" s="6"/>
      <c r="AA2" s="268"/>
    </row>
    <row r="3" spans="1:27" x14ac:dyDescent="0.25">
      <c r="A3" s="481" t="s">
        <v>2</v>
      </c>
      <c r="B3" s="481" t="s">
        <v>756</v>
      </c>
      <c r="C3" s="481" t="s">
        <v>757</v>
      </c>
      <c r="D3" s="481" t="s">
        <v>758</v>
      </c>
      <c r="E3" s="481" t="s">
        <v>3</v>
      </c>
      <c r="F3" s="549" t="s">
        <v>4</v>
      </c>
      <c r="G3" s="455" t="s">
        <v>5</v>
      </c>
      <c r="H3" s="481" t="s">
        <v>6</v>
      </c>
      <c r="I3" s="549" t="s">
        <v>459</v>
      </c>
      <c r="J3" s="503" t="s">
        <v>789</v>
      </c>
      <c r="K3" s="501" t="s">
        <v>790</v>
      </c>
      <c r="L3" s="514" t="s">
        <v>461</v>
      </c>
      <c r="M3" s="515"/>
      <c r="N3" s="515"/>
      <c r="O3" s="515"/>
      <c r="P3" s="515"/>
      <c r="Q3" s="515"/>
      <c r="R3" s="515"/>
      <c r="S3" s="515"/>
      <c r="T3" s="515"/>
      <c r="U3" s="515"/>
      <c r="V3" s="515"/>
      <c r="W3" s="516"/>
      <c r="X3" s="495" t="s">
        <v>556</v>
      </c>
      <c r="Y3" s="497" t="s">
        <v>463</v>
      </c>
      <c r="Z3" s="497" t="s">
        <v>791</v>
      </c>
      <c r="AA3" s="499" t="s">
        <v>557</v>
      </c>
    </row>
    <row r="4" spans="1:27" x14ac:dyDescent="0.25">
      <c r="A4" s="481"/>
      <c r="B4" s="481"/>
      <c r="C4" s="481"/>
      <c r="D4" s="481"/>
      <c r="E4" s="481"/>
      <c r="F4" s="550"/>
      <c r="G4" s="455"/>
      <c r="H4" s="481"/>
      <c r="I4" s="550"/>
      <c r="J4" s="503"/>
      <c r="K4" s="502"/>
      <c r="L4" s="106" t="s">
        <v>792</v>
      </c>
      <c r="M4" s="106" t="s">
        <v>793</v>
      </c>
      <c r="N4" s="106" t="s">
        <v>794</v>
      </c>
      <c r="O4" s="106" t="s">
        <v>795</v>
      </c>
      <c r="P4" s="106" t="s">
        <v>796</v>
      </c>
      <c r="Q4" s="106" t="s">
        <v>797</v>
      </c>
      <c r="R4" s="106" t="s">
        <v>798</v>
      </c>
      <c r="S4" s="106" t="s">
        <v>799</v>
      </c>
      <c r="T4" s="106" t="s">
        <v>800</v>
      </c>
      <c r="U4" s="106" t="s">
        <v>801</v>
      </c>
      <c r="V4" s="106" t="s">
        <v>802</v>
      </c>
      <c r="W4" s="106" t="s">
        <v>803</v>
      </c>
      <c r="X4" s="496"/>
      <c r="Y4" s="498"/>
      <c r="Z4" s="498"/>
      <c r="AA4" s="500"/>
    </row>
    <row r="5" spans="1:27" x14ac:dyDescent="0.25">
      <c r="A5" s="107">
        <v>1</v>
      </c>
      <c r="B5" s="107"/>
      <c r="C5" s="107"/>
      <c r="D5" s="107"/>
      <c r="E5" s="107">
        <v>3</v>
      </c>
      <c r="F5" s="107">
        <v>4</v>
      </c>
      <c r="G5" s="108">
        <v>7</v>
      </c>
      <c r="H5" s="107">
        <v>9</v>
      </c>
      <c r="I5" s="269"/>
      <c r="J5" s="110">
        <v>13</v>
      </c>
      <c r="K5" s="109">
        <v>12</v>
      </c>
      <c r="L5" s="106">
        <v>16</v>
      </c>
      <c r="M5" s="106">
        <v>17</v>
      </c>
      <c r="N5" s="106">
        <v>18</v>
      </c>
      <c r="O5" s="106">
        <v>19</v>
      </c>
      <c r="P5" s="106">
        <v>20</v>
      </c>
      <c r="Q5" s="106">
        <v>21</v>
      </c>
      <c r="R5" s="106">
        <v>22</v>
      </c>
      <c r="S5" s="106">
        <v>23</v>
      </c>
      <c r="T5" s="106">
        <v>24</v>
      </c>
      <c r="U5" s="106">
        <v>25</v>
      </c>
      <c r="V5" s="106">
        <v>26</v>
      </c>
      <c r="W5" s="106">
        <v>27</v>
      </c>
      <c r="X5" s="111">
        <v>28</v>
      </c>
      <c r="Y5" s="112">
        <v>29</v>
      </c>
      <c r="Z5" s="270"/>
      <c r="AA5" s="113">
        <v>30</v>
      </c>
    </row>
    <row r="6" spans="1:27" ht="90.75" x14ac:dyDescent="0.25">
      <c r="A6" s="16" t="s">
        <v>804</v>
      </c>
      <c r="B6" s="271" t="s">
        <v>805</v>
      </c>
      <c r="C6" s="272" t="s">
        <v>806</v>
      </c>
      <c r="D6" s="273" t="s">
        <v>807</v>
      </c>
      <c r="E6" s="272" t="s">
        <v>808</v>
      </c>
      <c r="F6" s="18" t="s">
        <v>4</v>
      </c>
      <c r="G6" s="272"/>
      <c r="H6" s="274"/>
      <c r="I6" s="274"/>
      <c r="J6" s="118"/>
      <c r="K6" s="118"/>
      <c r="L6" s="118"/>
      <c r="M6" s="118"/>
      <c r="N6" s="118"/>
      <c r="O6" s="118"/>
      <c r="P6" s="118"/>
      <c r="Q6" s="118"/>
      <c r="R6" s="118"/>
      <c r="S6" s="118"/>
      <c r="T6" s="118"/>
      <c r="U6" s="118"/>
      <c r="V6" s="118"/>
      <c r="W6" s="118"/>
      <c r="X6" s="118"/>
      <c r="Y6" s="118"/>
      <c r="Z6" s="118"/>
      <c r="AA6" s="118"/>
    </row>
    <row r="7" spans="1:27" ht="90" x14ac:dyDescent="0.25">
      <c r="A7" s="275" t="s">
        <v>809</v>
      </c>
      <c r="B7" s="276" t="s">
        <v>805</v>
      </c>
      <c r="C7" s="181" t="s">
        <v>806</v>
      </c>
      <c r="D7" s="277" t="s">
        <v>807</v>
      </c>
      <c r="E7" s="181" t="s">
        <v>808</v>
      </c>
      <c r="F7" s="278" t="s">
        <v>810</v>
      </c>
      <c r="G7" s="278" t="s">
        <v>811</v>
      </c>
      <c r="H7" s="181" t="s">
        <v>812</v>
      </c>
      <c r="I7" s="181"/>
      <c r="J7" s="180">
        <v>0</v>
      </c>
      <c r="K7" s="121">
        <v>2</v>
      </c>
      <c r="L7" s="127"/>
      <c r="M7" s="127"/>
      <c r="N7" s="127"/>
      <c r="O7" s="127"/>
      <c r="P7" s="127"/>
      <c r="Q7" s="127"/>
      <c r="R7" s="127"/>
      <c r="S7" s="127"/>
      <c r="T7" s="127"/>
      <c r="U7" s="127"/>
      <c r="V7" s="127">
        <v>2</v>
      </c>
      <c r="W7" s="127"/>
      <c r="X7" s="279">
        <f t="shared" ref="X7:X9" si="0">IFERROR(SUM(L7:W7),"")</f>
        <v>2</v>
      </c>
      <c r="Y7" s="280">
        <f>IFERROR(+X7/K7*100,"")</f>
        <v>100</v>
      </c>
      <c r="Z7" s="280"/>
      <c r="AA7" s="129" t="s">
        <v>813</v>
      </c>
    </row>
    <row r="8" spans="1:27" ht="135" x14ac:dyDescent="0.25">
      <c r="A8" s="275" t="s">
        <v>814</v>
      </c>
      <c r="B8" s="276" t="s">
        <v>805</v>
      </c>
      <c r="C8" s="181" t="s">
        <v>806</v>
      </c>
      <c r="D8" s="277" t="s">
        <v>807</v>
      </c>
      <c r="E8" s="181" t="s">
        <v>808</v>
      </c>
      <c r="F8" s="23" t="s">
        <v>815</v>
      </c>
      <c r="G8" s="23" t="s">
        <v>815</v>
      </c>
      <c r="H8" s="278" t="s">
        <v>816</v>
      </c>
      <c r="I8" s="181"/>
      <c r="J8" s="180">
        <v>6</v>
      </c>
      <c r="K8" s="121">
        <v>7</v>
      </c>
      <c r="L8" s="127">
        <v>0</v>
      </c>
      <c r="M8" s="127">
        <v>2</v>
      </c>
      <c r="N8" s="127">
        <v>0</v>
      </c>
      <c r="O8" s="127">
        <v>2</v>
      </c>
      <c r="P8" s="127">
        <v>0</v>
      </c>
      <c r="Q8" s="127">
        <v>0</v>
      </c>
      <c r="R8" s="127">
        <v>2</v>
      </c>
      <c r="S8" s="127">
        <v>1</v>
      </c>
      <c r="T8" s="127">
        <v>0</v>
      </c>
      <c r="U8" s="127">
        <v>0</v>
      </c>
      <c r="V8" s="127">
        <v>0</v>
      </c>
      <c r="W8" s="127">
        <v>0</v>
      </c>
      <c r="X8" s="279">
        <f t="shared" si="0"/>
        <v>7</v>
      </c>
      <c r="Y8" s="280">
        <f>IFERROR(+X8/K8*100,"")</f>
        <v>100</v>
      </c>
      <c r="Z8" s="280"/>
      <c r="AA8" s="281" t="s">
        <v>817</v>
      </c>
    </row>
    <row r="9" spans="1:27" ht="45" x14ac:dyDescent="0.25">
      <c r="A9" s="275"/>
      <c r="B9" s="276"/>
      <c r="C9" s="181"/>
      <c r="D9" s="277"/>
      <c r="E9" s="282" t="s">
        <v>808</v>
      </c>
      <c r="F9" s="181" t="s">
        <v>818</v>
      </c>
      <c r="G9" s="23" t="s">
        <v>819</v>
      </c>
      <c r="H9" s="181" t="s">
        <v>820</v>
      </c>
      <c r="I9" s="180"/>
      <c r="J9" s="121">
        <v>100</v>
      </c>
      <c r="K9" s="121">
        <v>100</v>
      </c>
      <c r="L9" s="121">
        <v>100</v>
      </c>
      <c r="M9" s="121">
        <v>100</v>
      </c>
      <c r="N9" s="121">
        <v>100</v>
      </c>
      <c r="O9" s="121">
        <v>100</v>
      </c>
      <c r="P9" s="121">
        <v>100</v>
      </c>
      <c r="Q9" s="121">
        <v>100</v>
      </c>
      <c r="R9" s="121">
        <v>100</v>
      </c>
      <c r="S9" s="127">
        <v>100</v>
      </c>
      <c r="T9" s="127">
        <v>100</v>
      </c>
      <c r="U9" s="127">
        <v>100</v>
      </c>
      <c r="V9" s="127">
        <v>100</v>
      </c>
      <c r="W9" s="127">
        <v>100</v>
      </c>
      <c r="X9" s="279">
        <f t="shared" si="0"/>
        <v>1200</v>
      </c>
      <c r="Y9" s="280">
        <f>IFERROR(+X9/K9*100,"")</f>
        <v>1200</v>
      </c>
      <c r="Z9" s="280"/>
      <c r="AA9" s="62" t="s">
        <v>821</v>
      </c>
    </row>
    <row r="10" spans="1:27" ht="90.75" x14ac:dyDescent="0.25">
      <c r="A10" s="16" t="s">
        <v>822</v>
      </c>
      <c r="B10" s="271" t="s">
        <v>805</v>
      </c>
      <c r="C10" s="272" t="s">
        <v>806</v>
      </c>
      <c r="D10" s="273" t="s">
        <v>823</v>
      </c>
      <c r="E10" s="92" t="s">
        <v>824</v>
      </c>
      <c r="F10" s="18" t="s">
        <v>4</v>
      </c>
      <c r="G10" s="272"/>
      <c r="H10" s="274"/>
      <c r="I10" s="274"/>
      <c r="J10" s="283"/>
      <c r="K10" s="118"/>
      <c r="L10" s="118"/>
      <c r="M10" s="118"/>
      <c r="N10" s="118"/>
      <c r="O10" s="118"/>
      <c r="P10" s="118"/>
      <c r="Q10" s="118"/>
      <c r="R10" s="118"/>
      <c r="S10" s="118"/>
      <c r="T10" s="118"/>
      <c r="U10" s="118"/>
      <c r="V10" s="118"/>
      <c r="W10" s="118"/>
      <c r="X10" s="118"/>
      <c r="Y10" s="118"/>
      <c r="Z10" s="118"/>
      <c r="AA10" s="118"/>
    </row>
    <row r="11" spans="1:27" ht="90" x14ac:dyDescent="0.25">
      <c r="A11" s="275" t="s">
        <v>825</v>
      </c>
      <c r="B11" s="276" t="s">
        <v>805</v>
      </c>
      <c r="C11" s="181" t="s">
        <v>806</v>
      </c>
      <c r="D11" s="277" t="s">
        <v>823</v>
      </c>
      <c r="E11" s="181" t="s">
        <v>824</v>
      </c>
      <c r="F11" s="181" t="s">
        <v>826</v>
      </c>
      <c r="G11" s="23" t="s">
        <v>827</v>
      </c>
      <c r="H11" s="23" t="s">
        <v>828</v>
      </c>
      <c r="I11" s="181"/>
      <c r="J11" s="180">
        <v>8</v>
      </c>
      <c r="K11" s="126">
        <v>8</v>
      </c>
      <c r="L11" s="127"/>
      <c r="M11" s="127"/>
      <c r="N11" s="127"/>
      <c r="O11" s="127"/>
      <c r="P11" s="127"/>
      <c r="Q11" s="127">
        <v>1</v>
      </c>
      <c r="R11" s="127"/>
      <c r="S11" s="127"/>
      <c r="T11" s="127">
        <v>7</v>
      </c>
      <c r="U11" s="127"/>
      <c r="V11" s="127"/>
      <c r="W11" s="127"/>
      <c r="X11" s="279">
        <f>IFERROR(SUM(L11:W11),"")</f>
        <v>8</v>
      </c>
      <c r="Y11" s="280">
        <f>IFERROR(+X11/K11*100,"")</f>
        <v>100</v>
      </c>
      <c r="Z11" s="280"/>
      <c r="AA11" s="129" t="s">
        <v>829</v>
      </c>
    </row>
    <row r="12" spans="1:27" ht="90.75" x14ac:dyDescent="0.25">
      <c r="A12" s="16" t="s">
        <v>830</v>
      </c>
      <c r="B12" s="271" t="s">
        <v>805</v>
      </c>
      <c r="C12" s="272" t="s">
        <v>806</v>
      </c>
      <c r="D12" s="273" t="s">
        <v>831</v>
      </c>
      <c r="E12" s="92" t="s">
        <v>832</v>
      </c>
      <c r="F12" s="18" t="s">
        <v>4</v>
      </c>
      <c r="G12" s="272"/>
      <c r="H12" s="274"/>
      <c r="I12" s="274"/>
      <c r="J12" s="283"/>
      <c r="K12" s="118"/>
      <c r="L12" s="118"/>
      <c r="M12" s="118"/>
      <c r="N12" s="118"/>
      <c r="O12" s="118"/>
      <c r="P12" s="118"/>
      <c r="Q12" s="118"/>
      <c r="R12" s="118"/>
      <c r="S12" s="118"/>
      <c r="T12" s="118"/>
      <c r="U12" s="118"/>
      <c r="V12" s="118"/>
      <c r="W12" s="118"/>
      <c r="X12" s="118"/>
      <c r="Y12" s="118"/>
      <c r="Z12" s="118"/>
      <c r="AA12" s="118"/>
    </row>
    <row r="13" spans="1:27" ht="90" x14ac:dyDescent="0.25">
      <c r="A13" s="275" t="s">
        <v>833</v>
      </c>
      <c r="B13" s="276" t="s">
        <v>805</v>
      </c>
      <c r="C13" s="181" t="s">
        <v>806</v>
      </c>
      <c r="D13" s="277" t="s">
        <v>831</v>
      </c>
      <c r="E13" s="181" t="s">
        <v>832</v>
      </c>
      <c r="F13" s="181" t="s">
        <v>834</v>
      </c>
      <c r="G13" s="23" t="s">
        <v>835</v>
      </c>
      <c r="H13" s="181" t="s">
        <v>836</v>
      </c>
      <c r="I13" s="181"/>
      <c r="J13" s="180">
        <v>99</v>
      </c>
      <c r="K13" s="126">
        <v>99</v>
      </c>
      <c r="L13" s="284">
        <v>99</v>
      </c>
      <c r="M13" s="285">
        <v>99</v>
      </c>
      <c r="N13" s="285">
        <v>99</v>
      </c>
      <c r="O13" s="285">
        <v>99</v>
      </c>
      <c r="P13" s="284">
        <v>99</v>
      </c>
      <c r="Q13" s="285">
        <v>99</v>
      </c>
      <c r="R13" s="285">
        <v>99</v>
      </c>
      <c r="S13" s="286">
        <v>99</v>
      </c>
      <c r="T13" s="286">
        <v>99</v>
      </c>
      <c r="U13" s="286">
        <v>99</v>
      </c>
      <c r="V13" s="286">
        <v>99</v>
      </c>
      <c r="W13" s="284">
        <v>99</v>
      </c>
      <c r="X13" s="279">
        <f t="shared" ref="X13:X15" si="1">IFERROR(SUM(L13:W13),"")</f>
        <v>1188</v>
      </c>
      <c r="Y13" s="551">
        <f t="shared" ref="Y13" si="2">IFERROR(+X14/X13,"")</f>
        <v>0.99850168350168356</v>
      </c>
      <c r="Z13" s="551"/>
      <c r="AA13" s="281"/>
    </row>
    <row r="14" spans="1:27" ht="33.75" x14ac:dyDescent="0.25">
      <c r="A14" s="275"/>
      <c r="B14" s="276"/>
      <c r="C14" s="181"/>
      <c r="D14" s="277"/>
      <c r="E14" s="181" t="s">
        <v>832</v>
      </c>
      <c r="F14" s="181" t="s">
        <v>834</v>
      </c>
      <c r="G14" s="23" t="s">
        <v>837</v>
      </c>
      <c r="H14" s="181" t="s">
        <v>836</v>
      </c>
      <c r="I14" s="181"/>
      <c r="J14" s="180">
        <v>99</v>
      </c>
      <c r="K14" s="126">
        <v>99</v>
      </c>
      <c r="L14" s="284">
        <v>100</v>
      </c>
      <c r="M14" s="287">
        <v>99.96</v>
      </c>
      <c r="N14" s="287">
        <v>99.9</v>
      </c>
      <c r="O14" s="287">
        <v>96.93</v>
      </c>
      <c r="P14" s="288">
        <v>95.58</v>
      </c>
      <c r="Q14" s="287">
        <v>97.76</v>
      </c>
      <c r="R14" s="287">
        <v>99.97</v>
      </c>
      <c r="S14" s="289">
        <v>98.19</v>
      </c>
      <c r="T14" s="289">
        <v>100</v>
      </c>
      <c r="U14" s="289">
        <v>98.51</v>
      </c>
      <c r="V14" s="289">
        <v>99.71</v>
      </c>
      <c r="W14" s="288">
        <v>99.71</v>
      </c>
      <c r="X14" s="279">
        <f t="shared" si="1"/>
        <v>1186.22</v>
      </c>
      <c r="Y14" s="552"/>
      <c r="Z14" s="552"/>
      <c r="AA14" s="290" t="s">
        <v>838</v>
      </c>
    </row>
    <row r="15" spans="1:27" ht="90" x14ac:dyDescent="0.25">
      <c r="A15" s="275" t="s">
        <v>839</v>
      </c>
      <c r="B15" s="276" t="s">
        <v>805</v>
      </c>
      <c r="C15" s="181" t="s">
        <v>806</v>
      </c>
      <c r="D15" s="277" t="s">
        <v>831</v>
      </c>
      <c r="E15" s="181" t="s">
        <v>824</v>
      </c>
      <c r="F15" s="40" t="s">
        <v>840</v>
      </c>
      <c r="G15" s="40" t="s">
        <v>841</v>
      </c>
      <c r="H15" s="181" t="s">
        <v>842</v>
      </c>
      <c r="I15" s="181"/>
      <c r="J15" s="180">
        <v>15</v>
      </c>
      <c r="K15" s="121">
        <v>8</v>
      </c>
      <c r="L15" s="291">
        <v>0</v>
      </c>
      <c r="M15" s="292">
        <v>0</v>
      </c>
      <c r="N15" s="127">
        <v>0</v>
      </c>
      <c r="O15" s="127">
        <v>0</v>
      </c>
      <c r="P15" s="127">
        <v>0</v>
      </c>
      <c r="Q15" s="127">
        <v>1</v>
      </c>
      <c r="R15" s="127">
        <v>1</v>
      </c>
      <c r="S15" s="127">
        <v>0</v>
      </c>
      <c r="T15" s="127">
        <v>1</v>
      </c>
      <c r="U15" s="127">
        <v>0</v>
      </c>
      <c r="V15" s="127">
        <v>0</v>
      </c>
      <c r="W15" s="127">
        <v>6</v>
      </c>
      <c r="X15" s="279">
        <f t="shared" si="1"/>
        <v>9</v>
      </c>
      <c r="Y15" s="280">
        <f>IFERROR(+X15/K15*100,"")</f>
        <v>112.5</v>
      </c>
      <c r="Z15" s="280"/>
      <c r="AA15" s="290" t="s">
        <v>843</v>
      </c>
    </row>
  </sheetData>
  <mergeCells count="18">
    <mergeCell ref="X3:X4"/>
    <mergeCell ref="Y3:Y4"/>
    <mergeCell ref="Z3:Z4"/>
    <mergeCell ref="AA3:AA4"/>
    <mergeCell ref="Y13:Y14"/>
    <mergeCell ref="Z13:Z14"/>
    <mergeCell ref="L3:W3"/>
    <mergeCell ref="A3:A4"/>
    <mergeCell ref="B3:B4"/>
    <mergeCell ref="C3:C4"/>
    <mergeCell ref="D3:D4"/>
    <mergeCell ref="E3:E4"/>
    <mergeCell ref="F3:F4"/>
    <mergeCell ref="G3:G4"/>
    <mergeCell ref="H3:H4"/>
    <mergeCell ref="I3:I4"/>
    <mergeCell ref="J3:J4"/>
    <mergeCell ref="K3:K4"/>
  </mergeCells>
  <conditionalFormatting sqref="Y7:Z9">
    <cfRule type="expression" dxfId="3" priority="4">
      <formula>"SI($AE$7&lt;0"</formula>
    </cfRule>
  </conditionalFormatting>
  <conditionalFormatting sqref="Y11:Z11">
    <cfRule type="expression" dxfId="2" priority="2">
      <formula>"SI($AE$7&lt;0"</formula>
    </cfRule>
  </conditionalFormatting>
  <conditionalFormatting sqref="Y15:Z15">
    <cfRule type="expression" dxfId="1" priority="1">
      <formula>"SI($AE$7&lt;0"</formula>
    </cfRule>
  </conditionalFormatting>
  <conditionalFormatting sqref="Y13:Z13">
    <cfRule type="expression" dxfId="0" priority="3">
      <formula>"SI($AE$7&lt;0"</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PROTECCION ANIMAL</vt:lpstr>
      <vt:lpstr>PROTECCION VEGETAL</vt:lpstr>
      <vt:lpstr>PROTECCION FRONTERIZA</vt:lpstr>
      <vt:lpstr>REGULACION SANITARIA</vt:lpstr>
      <vt:lpstr>ANALISIS Y DIAGNOSTICO</vt:lpstr>
      <vt:lpstr>ADMINISTRATIVA Y FINANCIERA</vt:lpstr>
      <vt:lpstr>COMUNICACIONES</vt:lpstr>
      <vt:lpstr>OTI</vt:lpstr>
      <vt:lpstr>'ADMINISTRATIVA Y FINANCIERA'!Títulos_a_imprimir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O.A.P</dc:creator>
  <cp:lastModifiedBy>O.A.P</cp:lastModifiedBy>
  <dcterms:created xsi:type="dcterms:W3CDTF">2017-01-26T19:19:41Z</dcterms:created>
  <dcterms:modified xsi:type="dcterms:W3CDTF">2017-03-02T19:45:35Z</dcterms:modified>
</cp:coreProperties>
</file>